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omments2.xml" ContentType="application/vnd.openxmlformats-officedocument.spreadsheetml.comments+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38280" yWindow="-120" windowWidth="29040" windowHeight="16455" tabRatio="757"/>
  </bookViews>
  <sheets>
    <sheet name="Cover page" sheetId="29" r:id="rId1"/>
    <sheet name="Indicator dashboard" sheetId="3" r:id="rId2"/>
    <sheet name="SU1" sheetId="6" r:id="rId3"/>
    <sheet name="SU2" sheetId="8" r:id="rId4"/>
    <sheet name="SU3" sheetId="9" r:id="rId5"/>
    <sheet name="SU4" sheetId="7" r:id="rId6"/>
    <sheet name="SU5" sheetId="10" r:id="rId7"/>
    <sheet name="ME1" sheetId="11" r:id="rId8"/>
    <sheet name="ME2" sheetId="12" r:id="rId9"/>
    <sheet name="ME3" sheetId="13" r:id="rId10"/>
    <sheet name="ME4" sheetId="14" r:id="rId11"/>
    <sheet name="ME5" sheetId="15" r:id="rId12"/>
    <sheet name="ME6" sheetId="24" r:id="rId13"/>
    <sheet name="P1" sheetId="16" r:id="rId14"/>
    <sheet name="P2" sheetId="18" r:id="rId15"/>
    <sheet name="P3" sheetId="17" r:id="rId16"/>
    <sheet name="P4" sheetId="19" r:id="rId17"/>
    <sheet name="E1" sheetId="26" r:id="rId18"/>
    <sheet name="E2" sheetId="25" r:id="rId19"/>
    <sheet name="E3" sheetId="22" r:id="rId20"/>
    <sheet name="S1" sheetId="23" r:id="rId21"/>
    <sheet name="S2" sheetId="20" r:id="rId22"/>
    <sheet name="S3" sheetId="21" r:id="rId23"/>
    <sheet name="RACER" sheetId="4" r:id="rId24"/>
    <sheet name="Indicator list (all)" sheetId="2" r:id="rId25"/>
    <sheet name="Supp1_CRM prod." sheetId="27" r:id="rId26"/>
    <sheet name="Supp2_CRM prod. 2" sheetId="28" r:id="rId27"/>
  </sheets>
  <definedNames>
    <definedName name="_xlnm._FilterDatabase" localSheetId="25" hidden="1">'Supp1_CRM prod.'!$H$1:$M$373</definedName>
    <definedName name="_xlnm._FilterDatabase" localSheetId="26" hidden="1">'Supp2_CRM prod. 2'!$A$1:$F$554</definedName>
    <definedName name="_ftn1" localSheetId="23">RACER!#REF!</definedName>
    <definedName name="_ftnref1" localSheetId="23">RACER!$C$5</definedName>
  </definedNames>
  <calcPr calcId="145621"/>
</workbook>
</file>

<file path=xl/calcChain.xml><?xml version="1.0" encoding="utf-8"?>
<calcChain xmlns="http://schemas.openxmlformats.org/spreadsheetml/2006/main">
  <c r="H52" i="24" l="1"/>
  <c r="H20" i="24"/>
  <c r="B23" i="8"/>
  <c r="R52" i="24" l="1"/>
  <c r="J22" i="10"/>
  <c r="C23" i="8"/>
  <c r="J116" i="10" l="1"/>
  <c r="J44" i="10" s="1"/>
  <c r="AG12" i="3" s="1"/>
  <c r="J111" i="10"/>
  <c r="J102" i="10"/>
  <c r="E84" i="10"/>
  <c r="F84" i="10" s="1"/>
  <c r="G84" i="10" s="1"/>
  <c r="H84" i="10" s="1"/>
  <c r="I84" i="10" s="1"/>
  <c r="J84" i="10" s="1"/>
  <c r="H78" i="10"/>
  <c r="I78" i="10" s="1"/>
  <c r="J78" i="10" s="1"/>
  <c r="I67" i="10"/>
  <c r="J67" i="10" s="1"/>
  <c r="J29" i="10" s="1"/>
  <c r="R12" i="3" s="1"/>
  <c r="C22" i="10"/>
  <c r="D22" i="10"/>
  <c r="E22" i="10"/>
  <c r="F22" i="10"/>
  <c r="G22" i="10"/>
  <c r="H22" i="10"/>
  <c r="I22" i="10"/>
  <c r="K12" i="3"/>
  <c r="K22" i="10"/>
  <c r="C23" i="10"/>
  <c r="D23" i="10"/>
  <c r="E23" i="10"/>
  <c r="F23" i="10"/>
  <c r="G23" i="10"/>
  <c r="H23" i="10"/>
  <c r="I23" i="10"/>
  <c r="J23" i="10"/>
  <c r="L12" i="3" s="1"/>
  <c r="K23" i="10"/>
  <c r="C24" i="10"/>
  <c r="D24" i="10"/>
  <c r="E24" i="10"/>
  <c r="F24" i="10"/>
  <c r="G24" i="10"/>
  <c r="H24" i="10"/>
  <c r="I24" i="10"/>
  <c r="J24" i="10"/>
  <c r="M12" i="3" s="1"/>
  <c r="K24" i="10"/>
  <c r="C25" i="10"/>
  <c r="D25" i="10"/>
  <c r="E25" i="10"/>
  <c r="F25" i="10"/>
  <c r="G25" i="10"/>
  <c r="H25" i="10"/>
  <c r="I25" i="10"/>
  <c r="J25" i="10"/>
  <c r="N12" i="3" s="1"/>
  <c r="K25" i="10"/>
  <c r="C26" i="10"/>
  <c r="D26" i="10"/>
  <c r="E26" i="10"/>
  <c r="F26" i="10"/>
  <c r="G26" i="10"/>
  <c r="H26" i="10"/>
  <c r="I26" i="10"/>
  <c r="J26" i="10"/>
  <c r="O12" i="3" s="1"/>
  <c r="K26" i="10"/>
  <c r="C27" i="10"/>
  <c r="D27" i="10"/>
  <c r="E27" i="10"/>
  <c r="F27" i="10"/>
  <c r="G27" i="10"/>
  <c r="H27" i="10"/>
  <c r="I27" i="10"/>
  <c r="J27" i="10"/>
  <c r="P12" i="3" s="1"/>
  <c r="K27" i="10"/>
  <c r="C28" i="10"/>
  <c r="D28" i="10"/>
  <c r="E28" i="10"/>
  <c r="F28" i="10"/>
  <c r="G28" i="10"/>
  <c r="H28" i="10"/>
  <c r="I28" i="10"/>
  <c r="J28" i="10"/>
  <c r="Q12" i="3" s="1"/>
  <c r="K28" i="10"/>
  <c r="C29" i="10"/>
  <c r="D29" i="10"/>
  <c r="E29" i="10"/>
  <c r="F29" i="10"/>
  <c r="G29" i="10"/>
  <c r="H29" i="10"/>
  <c r="K29" i="10"/>
  <c r="C30" i="10"/>
  <c r="D30" i="10"/>
  <c r="E30" i="10"/>
  <c r="F30" i="10"/>
  <c r="G30" i="10"/>
  <c r="H30" i="10"/>
  <c r="I30" i="10"/>
  <c r="J30" i="10"/>
  <c r="S12" i="3" s="1"/>
  <c r="K30" i="10"/>
  <c r="C31" i="10"/>
  <c r="D31" i="10"/>
  <c r="E31" i="10"/>
  <c r="F31" i="10"/>
  <c r="G31" i="10"/>
  <c r="H31" i="10"/>
  <c r="I31" i="10"/>
  <c r="J31" i="10"/>
  <c r="T12" i="3" s="1"/>
  <c r="K31" i="10"/>
  <c r="C32" i="10"/>
  <c r="D32" i="10"/>
  <c r="E32" i="10"/>
  <c r="F32" i="10"/>
  <c r="G32" i="10"/>
  <c r="H32" i="10"/>
  <c r="I32" i="10"/>
  <c r="J32" i="10"/>
  <c r="U12" i="3" s="1"/>
  <c r="K32" i="10"/>
  <c r="C33" i="10"/>
  <c r="D33" i="10"/>
  <c r="E33" i="10"/>
  <c r="F33" i="10"/>
  <c r="G33" i="10"/>
  <c r="H33" i="10"/>
  <c r="I33" i="10"/>
  <c r="J33" i="10"/>
  <c r="V12" i="3" s="1"/>
  <c r="K33" i="10"/>
  <c r="C34" i="10"/>
  <c r="D34" i="10"/>
  <c r="E34" i="10"/>
  <c r="F34" i="10"/>
  <c r="G34" i="10"/>
  <c r="H34" i="10"/>
  <c r="I34" i="10"/>
  <c r="J34" i="10"/>
  <c r="W12" i="3" s="1"/>
  <c r="K34" i="10"/>
  <c r="C35" i="10"/>
  <c r="D35" i="10"/>
  <c r="E35" i="10"/>
  <c r="F35" i="10"/>
  <c r="G35" i="10"/>
  <c r="H35" i="10"/>
  <c r="I35" i="10"/>
  <c r="J35" i="10"/>
  <c r="X12" i="3" s="1"/>
  <c r="K35" i="10"/>
  <c r="C36" i="10"/>
  <c r="D36" i="10"/>
  <c r="E36" i="10"/>
  <c r="F36" i="10"/>
  <c r="G36" i="10"/>
  <c r="H36" i="10"/>
  <c r="I36" i="10"/>
  <c r="J36" i="10"/>
  <c r="Y12" i="3" s="1"/>
  <c r="K36" i="10"/>
  <c r="C37" i="10"/>
  <c r="D37" i="10"/>
  <c r="E37" i="10"/>
  <c r="F37" i="10"/>
  <c r="G37" i="10"/>
  <c r="H37" i="10"/>
  <c r="I37" i="10"/>
  <c r="J37" i="10"/>
  <c r="Z12" i="3" s="1"/>
  <c r="K37" i="10"/>
  <c r="C38" i="10"/>
  <c r="D38" i="10"/>
  <c r="E38" i="10"/>
  <c r="F38" i="10"/>
  <c r="G38" i="10"/>
  <c r="H38" i="10"/>
  <c r="I38" i="10"/>
  <c r="J38" i="10"/>
  <c r="AA12" i="3" s="1"/>
  <c r="K38" i="10"/>
  <c r="C39" i="10"/>
  <c r="D39" i="10"/>
  <c r="E39" i="10"/>
  <c r="F39" i="10"/>
  <c r="G39" i="10"/>
  <c r="H39" i="10"/>
  <c r="I39" i="10"/>
  <c r="J39" i="10"/>
  <c r="AB12" i="3" s="1"/>
  <c r="K39" i="10"/>
  <c r="C40" i="10"/>
  <c r="D40" i="10"/>
  <c r="E40" i="10"/>
  <c r="F40" i="10"/>
  <c r="G40" i="10"/>
  <c r="H40" i="10"/>
  <c r="I40" i="10"/>
  <c r="J40" i="10"/>
  <c r="AC12" i="3" s="1"/>
  <c r="K40" i="10"/>
  <c r="C41" i="10"/>
  <c r="D41" i="10"/>
  <c r="E41" i="10"/>
  <c r="F41" i="10"/>
  <c r="G41" i="10"/>
  <c r="H41" i="10"/>
  <c r="I41" i="10"/>
  <c r="J41" i="10"/>
  <c r="AD12" i="3" s="1"/>
  <c r="K41" i="10"/>
  <c r="C42" i="10"/>
  <c r="D42" i="10"/>
  <c r="E42" i="10"/>
  <c r="F42" i="10"/>
  <c r="G42" i="10"/>
  <c r="H42" i="10"/>
  <c r="I42" i="10"/>
  <c r="J42" i="10"/>
  <c r="AE12" i="3" s="1"/>
  <c r="K42" i="10"/>
  <c r="C43" i="10"/>
  <c r="D43" i="10"/>
  <c r="E43" i="10"/>
  <c r="F43" i="10"/>
  <c r="G43" i="10"/>
  <c r="H43" i="10"/>
  <c r="I43" i="10"/>
  <c r="J43" i="10"/>
  <c r="AF12" i="3" s="1"/>
  <c r="K43" i="10"/>
  <c r="C44" i="10"/>
  <c r="D44" i="10"/>
  <c r="E44" i="10"/>
  <c r="F44" i="10"/>
  <c r="G44" i="10"/>
  <c r="H44" i="10"/>
  <c r="I44" i="10"/>
  <c r="K44" i="10"/>
  <c r="C45" i="10"/>
  <c r="D45" i="10"/>
  <c r="E45" i="10"/>
  <c r="F45" i="10"/>
  <c r="G45" i="10"/>
  <c r="H45" i="10"/>
  <c r="I45" i="10"/>
  <c r="J45" i="10"/>
  <c r="AH12" i="3" s="1"/>
  <c r="K45" i="10"/>
  <c r="C46" i="10"/>
  <c r="D46" i="10"/>
  <c r="E46" i="10"/>
  <c r="F46" i="10"/>
  <c r="G46" i="10"/>
  <c r="H46" i="10"/>
  <c r="I46" i="10"/>
  <c r="J46" i="10"/>
  <c r="AI12" i="3" s="1"/>
  <c r="K46" i="10"/>
  <c r="C47" i="10"/>
  <c r="D47" i="10"/>
  <c r="E47" i="10"/>
  <c r="F47" i="10"/>
  <c r="G47" i="10"/>
  <c r="H47" i="10"/>
  <c r="I47" i="10"/>
  <c r="J47" i="10"/>
  <c r="AJ12" i="3" s="1"/>
  <c r="K47" i="10"/>
  <c r="C48" i="10"/>
  <c r="D48" i="10"/>
  <c r="E48" i="10"/>
  <c r="F48" i="10"/>
  <c r="G48" i="10"/>
  <c r="H48" i="10"/>
  <c r="I48" i="10"/>
  <c r="J48" i="10"/>
  <c r="AK12" i="3" s="1"/>
  <c r="K48" i="10"/>
  <c r="C49" i="10"/>
  <c r="D49" i="10"/>
  <c r="E49" i="10"/>
  <c r="F49" i="10"/>
  <c r="G49" i="10"/>
  <c r="H49" i="10"/>
  <c r="I49" i="10"/>
  <c r="J49" i="10"/>
  <c r="AL12" i="3" s="1"/>
  <c r="K49"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22" i="10"/>
  <c r="I29" i="10" l="1"/>
  <c r="T14" i="3"/>
  <c r="U14" i="3"/>
  <c r="V14" i="3"/>
  <c r="W14" i="3"/>
  <c r="X14" i="3"/>
  <c r="Y14" i="3"/>
  <c r="Z14" i="3"/>
  <c r="AA14" i="3"/>
  <c r="AB14" i="3"/>
  <c r="AC14" i="3"/>
  <c r="AD14" i="3"/>
  <c r="AE14" i="3"/>
  <c r="AF14" i="3"/>
  <c r="AG14" i="3"/>
  <c r="AH14" i="3"/>
  <c r="AI14" i="3"/>
  <c r="AJ14" i="3"/>
  <c r="AK14" i="3"/>
  <c r="AL14" i="3"/>
  <c r="T15" i="3"/>
  <c r="U15" i="3"/>
  <c r="V15" i="3"/>
  <c r="W15" i="3"/>
  <c r="X15" i="3"/>
  <c r="Y15" i="3"/>
  <c r="Z15" i="3"/>
  <c r="AA15" i="3"/>
  <c r="AB15" i="3"/>
  <c r="AC15" i="3"/>
  <c r="AD15" i="3"/>
  <c r="AE15" i="3"/>
  <c r="AF15" i="3"/>
  <c r="AG15" i="3"/>
  <c r="AH15" i="3"/>
  <c r="AI15" i="3"/>
  <c r="AJ15" i="3"/>
  <c r="AK15" i="3"/>
  <c r="AL15" i="3"/>
  <c r="T16" i="3"/>
  <c r="U16" i="3"/>
  <c r="V16" i="3"/>
  <c r="W16" i="3"/>
  <c r="X16" i="3"/>
  <c r="Y16" i="3"/>
  <c r="Z16" i="3"/>
  <c r="AA16" i="3"/>
  <c r="AB16" i="3"/>
  <c r="AC16" i="3"/>
  <c r="AD16" i="3"/>
  <c r="AE16" i="3"/>
  <c r="AF16" i="3"/>
  <c r="AG16" i="3"/>
  <c r="AH16" i="3"/>
  <c r="AI16" i="3"/>
  <c r="AJ16" i="3"/>
  <c r="AK16" i="3"/>
  <c r="AL16" i="3"/>
  <c r="T17" i="3"/>
  <c r="U17" i="3"/>
  <c r="V17" i="3"/>
  <c r="W17" i="3"/>
  <c r="X17" i="3"/>
  <c r="Y17" i="3"/>
  <c r="Z17" i="3"/>
  <c r="AA17" i="3"/>
  <c r="AB17" i="3"/>
  <c r="AC17" i="3"/>
  <c r="AD17" i="3"/>
  <c r="AE17" i="3"/>
  <c r="AF17" i="3"/>
  <c r="AG17" i="3"/>
  <c r="AH17" i="3"/>
  <c r="AI17" i="3"/>
  <c r="AJ17" i="3"/>
  <c r="AK17" i="3"/>
  <c r="AL17" i="3"/>
  <c r="T18" i="3"/>
  <c r="U18" i="3"/>
  <c r="V18" i="3"/>
  <c r="W18" i="3"/>
  <c r="X18" i="3"/>
  <c r="Y18" i="3"/>
  <c r="Z18" i="3"/>
  <c r="AA18" i="3"/>
  <c r="AB18" i="3"/>
  <c r="AC18" i="3"/>
  <c r="AD18" i="3"/>
  <c r="AE18" i="3"/>
  <c r="AF18" i="3"/>
  <c r="AG18" i="3"/>
  <c r="AH18" i="3"/>
  <c r="AI18" i="3"/>
  <c r="AJ18" i="3"/>
  <c r="AK18" i="3"/>
  <c r="AL18" i="3"/>
  <c r="T19" i="3"/>
  <c r="U19" i="3"/>
  <c r="V19" i="3"/>
  <c r="W19" i="3"/>
  <c r="X19" i="3"/>
  <c r="Y19" i="3"/>
  <c r="Z19" i="3"/>
  <c r="AA19" i="3"/>
  <c r="AB19" i="3"/>
  <c r="AC19" i="3"/>
  <c r="AD19" i="3"/>
  <c r="AE19" i="3"/>
  <c r="AF19" i="3"/>
  <c r="AG19" i="3"/>
  <c r="AH19" i="3"/>
  <c r="AI19" i="3"/>
  <c r="AJ19" i="3"/>
  <c r="AK19" i="3"/>
  <c r="AL19" i="3"/>
  <c r="T20" i="3"/>
  <c r="U20" i="3"/>
  <c r="V20" i="3"/>
  <c r="W20" i="3"/>
  <c r="X20" i="3"/>
  <c r="Y20" i="3"/>
  <c r="Z20" i="3"/>
  <c r="AA20" i="3"/>
  <c r="AB20" i="3"/>
  <c r="AC20" i="3"/>
  <c r="AD20" i="3"/>
  <c r="AE20" i="3"/>
  <c r="AF20" i="3"/>
  <c r="AG20" i="3"/>
  <c r="AH20" i="3"/>
  <c r="AI20" i="3"/>
  <c r="AJ20" i="3"/>
  <c r="AK20" i="3"/>
  <c r="AL20" i="3"/>
  <c r="T24" i="3"/>
  <c r="U24" i="3"/>
  <c r="V24" i="3"/>
  <c r="W24" i="3"/>
  <c r="X24" i="3"/>
  <c r="Y24" i="3"/>
  <c r="Z24" i="3"/>
  <c r="AA24" i="3"/>
  <c r="AB24" i="3"/>
  <c r="AC24" i="3"/>
  <c r="AD24" i="3"/>
  <c r="AE24" i="3"/>
  <c r="AF24" i="3"/>
  <c r="AG24" i="3"/>
  <c r="AH24" i="3"/>
  <c r="AI24" i="3"/>
  <c r="AJ24" i="3"/>
  <c r="AK24" i="3"/>
  <c r="AL24" i="3"/>
  <c r="T25" i="3"/>
  <c r="U25" i="3"/>
  <c r="V25" i="3"/>
  <c r="X25" i="3"/>
  <c r="Z25" i="3"/>
  <c r="AA25" i="3"/>
  <c r="AB25" i="3"/>
  <c r="AC25" i="3"/>
  <c r="AD25" i="3"/>
  <c r="AE25" i="3"/>
  <c r="AF25" i="3"/>
  <c r="AI25" i="3"/>
  <c r="AJ25" i="3"/>
  <c r="AK25" i="3"/>
  <c r="T26" i="3"/>
  <c r="U26" i="3"/>
  <c r="V26" i="3"/>
  <c r="W26" i="3"/>
  <c r="X26" i="3"/>
  <c r="Y26" i="3"/>
  <c r="Z26" i="3"/>
  <c r="AA26" i="3"/>
  <c r="AB26" i="3"/>
  <c r="AD26" i="3"/>
  <c r="AE26" i="3"/>
  <c r="AF26" i="3"/>
  <c r="AG26" i="3"/>
  <c r="AI26" i="3"/>
  <c r="AJ26" i="3"/>
  <c r="AK26" i="3"/>
  <c r="AL26" i="3"/>
  <c r="T33" i="3"/>
  <c r="U33" i="3"/>
  <c r="V33" i="3"/>
  <c r="W33" i="3"/>
  <c r="X33" i="3"/>
  <c r="Y33" i="3"/>
  <c r="Z33" i="3"/>
  <c r="AA33" i="3"/>
  <c r="AB33" i="3"/>
  <c r="AC33" i="3"/>
  <c r="AD33" i="3"/>
  <c r="AE33" i="3"/>
  <c r="AF33" i="3"/>
  <c r="AG33" i="3"/>
  <c r="AH33" i="3"/>
  <c r="AI33" i="3"/>
  <c r="AJ33" i="3"/>
  <c r="AK33" i="3"/>
  <c r="AL33" i="3"/>
  <c r="T34" i="3"/>
  <c r="U34" i="3"/>
  <c r="V34" i="3"/>
  <c r="W34" i="3"/>
  <c r="X34" i="3"/>
  <c r="Y34" i="3"/>
  <c r="Z34" i="3"/>
  <c r="AA34" i="3"/>
  <c r="AB34" i="3"/>
  <c r="AC34" i="3"/>
  <c r="AD34" i="3"/>
  <c r="AE34" i="3"/>
  <c r="AF34" i="3"/>
  <c r="AG34" i="3"/>
  <c r="AH34" i="3"/>
  <c r="AI34" i="3"/>
  <c r="AJ34" i="3"/>
  <c r="AK34" i="3"/>
  <c r="AL34" i="3"/>
  <c r="T35" i="3"/>
  <c r="U35" i="3"/>
  <c r="V35" i="3"/>
  <c r="W35" i="3"/>
  <c r="X35" i="3"/>
  <c r="Y35" i="3"/>
  <c r="Z35" i="3"/>
  <c r="AA35" i="3"/>
  <c r="AB35" i="3"/>
  <c r="AC35" i="3"/>
  <c r="AD35" i="3"/>
  <c r="AE35" i="3"/>
  <c r="AF35" i="3"/>
  <c r="AG35" i="3"/>
  <c r="AH35" i="3"/>
  <c r="AI35" i="3"/>
  <c r="AJ35" i="3"/>
  <c r="AK35" i="3"/>
  <c r="AL35" i="3"/>
  <c r="K23" i="25"/>
  <c r="K24" i="25"/>
  <c r="K25" i="25"/>
  <c r="K26" i="25"/>
  <c r="K27" i="25"/>
  <c r="K28" i="25"/>
  <c r="K29" i="25"/>
  <c r="K30" i="25"/>
  <c r="K31" i="25"/>
  <c r="K32" i="25"/>
  <c r="K33" i="25"/>
  <c r="K34" i="25"/>
  <c r="K35" i="25"/>
  <c r="K36" i="25"/>
  <c r="K37" i="25"/>
  <c r="K38" i="25"/>
  <c r="K39" i="25"/>
  <c r="K40" i="25"/>
  <c r="K41" i="25"/>
  <c r="K42" i="25"/>
  <c r="K43" i="25"/>
  <c r="K44" i="25"/>
  <c r="K45" i="25"/>
  <c r="K46" i="25"/>
  <c r="K47" i="25"/>
  <c r="K48" i="25"/>
  <c r="K49" i="25"/>
  <c r="K87" i="26"/>
  <c r="K43" i="26"/>
  <c r="AE28" i="3" s="1"/>
  <c r="H42" i="17"/>
  <c r="I42" i="17" s="1"/>
  <c r="J42" i="17" s="1"/>
  <c r="K42" i="17" s="1"/>
  <c r="AG25" i="3" s="1"/>
  <c r="S20" i="3" l="1"/>
  <c r="R20" i="3"/>
  <c r="Q20" i="3"/>
  <c r="P20" i="3"/>
  <c r="O20" i="3"/>
  <c r="N20" i="3"/>
  <c r="M20" i="3"/>
  <c r="L20" i="3"/>
  <c r="K20" i="3"/>
  <c r="N52" i="24"/>
  <c r="O52" i="24"/>
  <c r="P52" i="24"/>
  <c r="Q52" i="24"/>
  <c r="S52" i="24"/>
  <c r="N53" i="24"/>
  <c r="O53" i="24"/>
  <c r="P53" i="24"/>
  <c r="Q53" i="24"/>
  <c r="R53" i="24"/>
  <c r="S53" i="24"/>
  <c r="N54" i="24"/>
  <c r="O54" i="24"/>
  <c r="P54" i="24"/>
  <c r="Q54" i="24"/>
  <c r="R54" i="24"/>
  <c r="S54" i="24"/>
  <c r="N55" i="24"/>
  <c r="O55" i="24"/>
  <c r="P55" i="24"/>
  <c r="Q55" i="24"/>
  <c r="R55" i="24"/>
  <c r="S55" i="24"/>
  <c r="N56" i="24"/>
  <c r="O56" i="24"/>
  <c r="P56" i="24"/>
  <c r="Q56" i="24"/>
  <c r="R56" i="24"/>
  <c r="S56" i="24"/>
  <c r="N57" i="24"/>
  <c r="O57" i="24"/>
  <c r="P57" i="24"/>
  <c r="Q57" i="24"/>
  <c r="R57" i="24"/>
  <c r="S57" i="24"/>
  <c r="N58" i="24"/>
  <c r="O58" i="24"/>
  <c r="P58" i="24"/>
  <c r="Q58" i="24"/>
  <c r="R58" i="24"/>
  <c r="S58" i="24"/>
  <c r="N59" i="24"/>
  <c r="O59" i="24"/>
  <c r="P59" i="24"/>
  <c r="Q59" i="24"/>
  <c r="R59" i="24"/>
  <c r="S59" i="24"/>
  <c r="N60" i="24"/>
  <c r="O60" i="24"/>
  <c r="P60" i="24"/>
  <c r="Q60" i="24"/>
  <c r="R60" i="24"/>
  <c r="S60" i="24"/>
  <c r="N61" i="24"/>
  <c r="O61" i="24"/>
  <c r="P61" i="24"/>
  <c r="Q61" i="24"/>
  <c r="R61" i="24"/>
  <c r="S61" i="24"/>
  <c r="N62" i="24"/>
  <c r="O62" i="24"/>
  <c r="P62" i="24"/>
  <c r="Q62" i="24"/>
  <c r="R62" i="24"/>
  <c r="S62" i="24"/>
  <c r="N63" i="24"/>
  <c r="O63" i="24"/>
  <c r="P63" i="24"/>
  <c r="Q63" i="24"/>
  <c r="R63" i="24"/>
  <c r="S63" i="24"/>
  <c r="N64" i="24"/>
  <c r="O64" i="24"/>
  <c r="P64" i="24"/>
  <c r="Q64" i="24"/>
  <c r="R64" i="24"/>
  <c r="S64" i="24"/>
  <c r="N65" i="24"/>
  <c r="O65" i="24"/>
  <c r="P65" i="24"/>
  <c r="Q65" i="24"/>
  <c r="R65" i="24"/>
  <c r="S65" i="24"/>
  <c r="N66" i="24"/>
  <c r="O66" i="24"/>
  <c r="P66" i="24"/>
  <c r="Q66" i="24"/>
  <c r="R66" i="24"/>
  <c r="S66" i="24"/>
  <c r="N67" i="24"/>
  <c r="O67" i="24"/>
  <c r="P67" i="24"/>
  <c r="Q67" i="24"/>
  <c r="R67" i="24"/>
  <c r="S67" i="24"/>
  <c r="N68" i="24"/>
  <c r="O68" i="24"/>
  <c r="P68" i="24"/>
  <c r="Q68" i="24"/>
  <c r="R68" i="24"/>
  <c r="S68" i="24"/>
  <c r="N69" i="24"/>
  <c r="O69" i="24"/>
  <c r="P69" i="24"/>
  <c r="Q69" i="24"/>
  <c r="R69" i="24"/>
  <c r="S69" i="24"/>
  <c r="N70" i="24"/>
  <c r="O70" i="24"/>
  <c r="P70" i="24"/>
  <c r="Q70" i="24"/>
  <c r="R70" i="24"/>
  <c r="S70" i="24"/>
  <c r="N71" i="24"/>
  <c r="O71" i="24"/>
  <c r="P71" i="24"/>
  <c r="Q71" i="24"/>
  <c r="R71" i="24"/>
  <c r="S71" i="24"/>
  <c r="N72" i="24"/>
  <c r="O72" i="24"/>
  <c r="P72" i="24"/>
  <c r="Q72" i="24"/>
  <c r="R72" i="24"/>
  <c r="S72" i="24"/>
  <c r="N73" i="24"/>
  <c r="O73" i="24"/>
  <c r="P73" i="24"/>
  <c r="Q73" i="24"/>
  <c r="R73" i="24"/>
  <c r="S73" i="24"/>
  <c r="N74" i="24"/>
  <c r="O74" i="24"/>
  <c r="P74" i="24"/>
  <c r="Q74" i="24"/>
  <c r="R74" i="24"/>
  <c r="S74" i="24"/>
  <c r="N75" i="24"/>
  <c r="O75" i="24"/>
  <c r="P75" i="24"/>
  <c r="Q75" i="24"/>
  <c r="R75" i="24"/>
  <c r="S75" i="24"/>
  <c r="N76" i="24"/>
  <c r="O76" i="24"/>
  <c r="P76" i="24"/>
  <c r="Q76" i="24"/>
  <c r="R76" i="24"/>
  <c r="S76" i="24"/>
  <c r="N77" i="24"/>
  <c r="O77" i="24"/>
  <c r="P77" i="24"/>
  <c r="Q77" i="24"/>
  <c r="R77" i="24"/>
  <c r="S77" i="24"/>
  <c r="N78" i="24"/>
  <c r="O78" i="24"/>
  <c r="P78" i="24"/>
  <c r="Q78" i="24"/>
  <c r="R78" i="24"/>
  <c r="S78" i="24"/>
  <c r="N79" i="24"/>
  <c r="O79" i="24"/>
  <c r="P79" i="24"/>
  <c r="Q79" i="24"/>
  <c r="R79" i="24"/>
  <c r="S79" i="24"/>
  <c r="N80" i="24"/>
  <c r="O80" i="24"/>
  <c r="P80" i="24"/>
  <c r="Q80" i="24"/>
  <c r="R80" i="24"/>
  <c r="S80" i="24"/>
  <c r="M53" i="24"/>
  <c r="M54" i="24"/>
  <c r="M55" i="24"/>
  <c r="M56" i="24"/>
  <c r="M57" i="24"/>
  <c r="M58" i="24"/>
  <c r="M59" i="24"/>
  <c r="M60" i="24"/>
  <c r="M61" i="24"/>
  <c r="M62" i="24"/>
  <c r="M63" i="24"/>
  <c r="M64" i="24"/>
  <c r="M65" i="24"/>
  <c r="M66" i="24"/>
  <c r="M67" i="24"/>
  <c r="M68" i="24"/>
  <c r="M69" i="24"/>
  <c r="M70" i="24"/>
  <c r="M71" i="24"/>
  <c r="M72" i="24"/>
  <c r="M73" i="24"/>
  <c r="M74" i="24"/>
  <c r="M75" i="24"/>
  <c r="M76" i="24"/>
  <c r="M77" i="24"/>
  <c r="M78" i="24"/>
  <c r="M79" i="24"/>
  <c r="M80" i="24"/>
  <c r="M52" i="24"/>
  <c r="D52" i="24"/>
  <c r="D20" i="24" s="1"/>
  <c r="E52" i="24"/>
  <c r="E20" i="24" s="1"/>
  <c r="F52" i="24"/>
  <c r="F20" i="24" s="1"/>
  <c r="G52" i="24"/>
  <c r="G20" i="24" s="1"/>
  <c r="I52" i="24"/>
  <c r="I20" i="24" s="1"/>
  <c r="D53" i="24"/>
  <c r="E53" i="24"/>
  <c r="E21" i="24" s="1"/>
  <c r="F53" i="24"/>
  <c r="F21" i="24" s="1"/>
  <c r="G53" i="24"/>
  <c r="G21" i="24" s="1"/>
  <c r="H53" i="24"/>
  <c r="H21" i="24" s="1"/>
  <c r="I53" i="24"/>
  <c r="I21" i="24" s="1"/>
  <c r="D54" i="24"/>
  <c r="E54" i="24"/>
  <c r="E22" i="24" s="1"/>
  <c r="F54" i="24"/>
  <c r="G54" i="24"/>
  <c r="G22" i="24" s="1"/>
  <c r="H54" i="24"/>
  <c r="H22" i="24" s="1"/>
  <c r="L21" i="3" s="1"/>
  <c r="I54" i="24"/>
  <c r="I22" i="24" s="1"/>
  <c r="D55" i="24"/>
  <c r="D23" i="24" s="1"/>
  <c r="E55" i="24"/>
  <c r="E23" i="24" s="1"/>
  <c r="F55" i="24"/>
  <c r="G55" i="24"/>
  <c r="G23" i="24" s="1"/>
  <c r="H55" i="24"/>
  <c r="I55" i="24"/>
  <c r="I23" i="24" s="1"/>
  <c r="D56" i="24"/>
  <c r="D24" i="24" s="1"/>
  <c r="E56" i="24"/>
  <c r="E24" i="24" s="1"/>
  <c r="F56" i="24"/>
  <c r="F24" i="24" s="1"/>
  <c r="G56" i="24"/>
  <c r="G24" i="24" s="1"/>
  <c r="H56" i="24"/>
  <c r="I56" i="24"/>
  <c r="I24" i="24" s="1"/>
  <c r="D57" i="24"/>
  <c r="E57" i="24"/>
  <c r="E25" i="24" s="1"/>
  <c r="F57" i="24"/>
  <c r="F25" i="24" s="1"/>
  <c r="G57" i="24"/>
  <c r="G25" i="24" s="1"/>
  <c r="H57" i="24"/>
  <c r="H25" i="24" s="1"/>
  <c r="O21" i="3" s="1"/>
  <c r="I57" i="24"/>
  <c r="I25" i="24" s="1"/>
  <c r="D58" i="24"/>
  <c r="E58" i="24"/>
  <c r="E26" i="24" s="1"/>
  <c r="F58" i="24"/>
  <c r="G58" i="24"/>
  <c r="G26" i="24" s="1"/>
  <c r="H58" i="24"/>
  <c r="H26" i="24" s="1"/>
  <c r="P21" i="3" s="1"/>
  <c r="I58" i="24"/>
  <c r="I26" i="24" s="1"/>
  <c r="D59" i="24"/>
  <c r="D27" i="24" s="1"/>
  <c r="E59" i="24"/>
  <c r="E27" i="24" s="1"/>
  <c r="F59" i="24"/>
  <c r="G59" i="24"/>
  <c r="G27" i="24" s="1"/>
  <c r="H59" i="24"/>
  <c r="I59" i="24"/>
  <c r="I27" i="24" s="1"/>
  <c r="D60" i="24"/>
  <c r="D28" i="24" s="1"/>
  <c r="E60" i="24"/>
  <c r="E28" i="24" s="1"/>
  <c r="F60" i="24"/>
  <c r="F28" i="24" s="1"/>
  <c r="G60" i="24"/>
  <c r="G28" i="24" s="1"/>
  <c r="H60" i="24"/>
  <c r="I60" i="24"/>
  <c r="I28" i="24" s="1"/>
  <c r="D61" i="24"/>
  <c r="E61" i="24"/>
  <c r="E29" i="24" s="1"/>
  <c r="F61" i="24"/>
  <c r="F29" i="24" s="1"/>
  <c r="G61" i="24"/>
  <c r="G29" i="24" s="1"/>
  <c r="H61" i="24"/>
  <c r="H29" i="24" s="1"/>
  <c r="S21" i="3" s="1"/>
  <c r="I61" i="24"/>
  <c r="I29" i="24" s="1"/>
  <c r="D62" i="24"/>
  <c r="E62" i="24"/>
  <c r="E30" i="24" s="1"/>
  <c r="F62" i="24"/>
  <c r="G62" i="24"/>
  <c r="G30" i="24" s="1"/>
  <c r="H62" i="24"/>
  <c r="H30" i="24" s="1"/>
  <c r="T21" i="3" s="1"/>
  <c r="I62" i="24"/>
  <c r="I30" i="24" s="1"/>
  <c r="D63" i="24"/>
  <c r="D31" i="24" s="1"/>
  <c r="E63" i="24"/>
  <c r="E31" i="24" s="1"/>
  <c r="F63" i="24"/>
  <c r="G63" i="24"/>
  <c r="G31" i="24" s="1"/>
  <c r="H63" i="24"/>
  <c r="I63" i="24"/>
  <c r="I31" i="24" s="1"/>
  <c r="D64" i="24"/>
  <c r="D32" i="24" s="1"/>
  <c r="E64" i="24"/>
  <c r="E32" i="24" s="1"/>
  <c r="F64" i="24"/>
  <c r="F32" i="24" s="1"/>
  <c r="G64" i="24"/>
  <c r="G32" i="24" s="1"/>
  <c r="H64" i="24"/>
  <c r="I64" i="24"/>
  <c r="I32" i="24" s="1"/>
  <c r="D65" i="24"/>
  <c r="E65" i="24"/>
  <c r="E33" i="24" s="1"/>
  <c r="F65" i="24"/>
  <c r="F33" i="24" s="1"/>
  <c r="G65" i="24"/>
  <c r="G33" i="24" s="1"/>
  <c r="H65" i="24"/>
  <c r="H33" i="24" s="1"/>
  <c r="W21" i="3" s="1"/>
  <c r="I65" i="24"/>
  <c r="I33" i="24" s="1"/>
  <c r="D66" i="24"/>
  <c r="E66" i="24"/>
  <c r="E34" i="24" s="1"/>
  <c r="F66" i="24"/>
  <c r="G66" i="24"/>
  <c r="G34" i="24" s="1"/>
  <c r="H66" i="24"/>
  <c r="H34" i="24" s="1"/>
  <c r="X21" i="3" s="1"/>
  <c r="I66" i="24"/>
  <c r="I34" i="24" s="1"/>
  <c r="D67" i="24"/>
  <c r="D35" i="24" s="1"/>
  <c r="E67" i="24"/>
  <c r="E35" i="24" s="1"/>
  <c r="F67" i="24"/>
  <c r="G67" i="24"/>
  <c r="G35" i="24" s="1"/>
  <c r="H67" i="24"/>
  <c r="I67" i="24"/>
  <c r="I35" i="24" s="1"/>
  <c r="D68" i="24"/>
  <c r="D36" i="24" s="1"/>
  <c r="E68" i="24"/>
  <c r="E36" i="24" s="1"/>
  <c r="F68" i="24"/>
  <c r="F36" i="24" s="1"/>
  <c r="G68" i="24"/>
  <c r="G36" i="24" s="1"/>
  <c r="H68" i="24"/>
  <c r="I68" i="24"/>
  <c r="I36" i="24" s="1"/>
  <c r="D69" i="24"/>
  <c r="E69" i="24"/>
  <c r="E37" i="24" s="1"/>
  <c r="F69" i="24"/>
  <c r="F37" i="24" s="1"/>
  <c r="G69" i="24"/>
  <c r="G37" i="24" s="1"/>
  <c r="H69" i="24"/>
  <c r="H37" i="24" s="1"/>
  <c r="AA21" i="3" s="1"/>
  <c r="I69" i="24"/>
  <c r="I37" i="24" s="1"/>
  <c r="D70" i="24"/>
  <c r="E70" i="24"/>
  <c r="E38" i="24" s="1"/>
  <c r="F70" i="24"/>
  <c r="G70" i="24"/>
  <c r="G38" i="24" s="1"/>
  <c r="H70" i="24"/>
  <c r="H38" i="24" s="1"/>
  <c r="AB21" i="3" s="1"/>
  <c r="I70" i="24"/>
  <c r="I38" i="24" s="1"/>
  <c r="D71" i="24"/>
  <c r="D39" i="24" s="1"/>
  <c r="E71" i="24"/>
  <c r="E39" i="24" s="1"/>
  <c r="F71" i="24"/>
  <c r="G71" i="24"/>
  <c r="G39" i="24" s="1"/>
  <c r="H71" i="24"/>
  <c r="I71" i="24"/>
  <c r="I39" i="24" s="1"/>
  <c r="D72" i="24"/>
  <c r="D40" i="24" s="1"/>
  <c r="E72" i="24"/>
  <c r="E40" i="24" s="1"/>
  <c r="F72" i="24"/>
  <c r="F40" i="24" s="1"/>
  <c r="G72" i="24"/>
  <c r="G40" i="24" s="1"/>
  <c r="H72" i="24"/>
  <c r="I72" i="24"/>
  <c r="I40" i="24" s="1"/>
  <c r="D73" i="24"/>
  <c r="E73" i="24"/>
  <c r="E41" i="24" s="1"/>
  <c r="F73" i="24"/>
  <c r="F41" i="24" s="1"/>
  <c r="G73" i="24"/>
  <c r="G41" i="24" s="1"/>
  <c r="H73" i="24"/>
  <c r="H41" i="24" s="1"/>
  <c r="AE21" i="3" s="1"/>
  <c r="I73" i="24"/>
  <c r="I41" i="24" s="1"/>
  <c r="D74" i="24"/>
  <c r="E74" i="24"/>
  <c r="E42" i="24" s="1"/>
  <c r="F74" i="24"/>
  <c r="G74" i="24"/>
  <c r="G42" i="24" s="1"/>
  <c r="H74" i="24"/>
  <c r="H42" i="24" s="1"/>
  <c r="AF21" i="3" s="1"/>
  <c r="I74" i="24"/>
  <c r="I42" i="24" s="1"/>
  <c r="D75" i="24"/>
  <c r="D43" i="24" s="1"/>
  <c r="E75" i="24"/>
  <c r="E43" i="24" s="1"/>
  <c r="F75" i="24"/>
  <c r="G75" i="24"/>
  <c r="G43" i="24" s="1"/>
  <c r="H75" i="24"/>
  <c r="I75" i="24"/>
  <c r="I43" i="24" s="1"/>
  <c r="D76" i="24"/>
  <c r="D44" i="24" s="1"/>
  <c r="E76" i="24"/>
  <c r="E44" i="24" s="1"/>
  <c r="F76" i="24"/>
  <c r="F44" i="24" s="1"/>
  <c r="G76" i="24"/>
  <c r="G44" i="24" s="1"/>
  <c r="H76" i="24"/>
  <c r="I76" i="24"/>
  <c r="I44" i="24" s="1"/>
  <c r="D77" i="24"/>
  <c r="E77" i="24"/>
  <c r="E45" i="24" s="1"/>
  <c r="F77" i="24"/>
  <c r="F45" i="24" s="1"/>
  <c r="G77" i="24"/>
  <c r="G45" i="24" s="1"/>
  <c r="H77" i="24"/>
  <c r="H45" i="24" s="1"/>
  <c r="AI21" i="3" s="1"/>
  <c r="I77" i="24"/>
  <c r="I45" i="24" s="1"/>
  <c r="D78" i="24"/>
  <c r="E78" i="24"/>
  <c r="E46" i="24" s="1"/>
  <c r="F78" i="24"/>
  <c r="G78" i="24"/>
  <c r="G46" i="24" s="1"/>
  <c r="H78" i="24"/>
  <c r="H46" i="24" s="1"/>
  <c r="AJ21" i="3" s="1"/>
  <c r="I78" i="24"/>
  <c r="I46" i="24" s="1"/>
  <c r="D79" i="24"/>
  <c r="D47" i="24" s="1"/>
  <c r="E79" i="24"/>
  <c r="E47" i="24" s="1"/>
  <c r="F79" i="24"/>
  <c r="G79" i="24"/>
  <c r="G47" i="24" s="1"/>
  <c r="H79" i="24"/>
  <c r="I79" i="24"/>
  <c r="I47" i="24" s="1"/>
  <c r="D80" i="24"/>
  <c r="D48" i="24" s="1"/>
  <c r="E80" i="24"/>
  <c r="E48" i="24" s="1"/>
  <c r="F80" i="24"/>
  <c r="F48" i="24" s="1"/>
  <c r="G80" i="24"/>
  <c r="G48" i="24" s="1"/>
  <c r="H80" i="24"/>
  <c r="I80" i="24"/>
  <c r="I48" i="24" s="1"/>
  <c r="C53" i="24"/>
  <c r="C54" i="24"/>
  <c r="C22" i="24" s="1"/>
  <c r="C55" i="24"/>
  <c r="C23" i="24" s="1"/>
  <c r="C56" i="24"/>
  <c r="C24" i="24" s="1"/>
  <c r="C57" i="24"/>
  <c r="C25" i="24" s="1"/>
  <c r="C58" i="24"/>
  <c r="C26" i="24" s="1"/>
  <c r="C59" i="24"/>
  <c r="C60" i="24"/>
  <c r="C28" i="24" s="1"/>
  <c r="C61" i="24"/>
  <c r="C62" i="24"/>
  <c r="C30" i="24" s="1"/>
  <c r="C63" i="24"/>
  <c r="C31" i="24" s="1"/>
  <c r="C64" i="24"/>
  <c r="C32" i="24" s="1"/>
  <c r="C65" i="24"/>
  <c r="C33" i="24" s="1"/>
  <c r="C66" i="24"/>
  <c r="C34" i="24" s="1"/>
  <c r="C67" i="24"/>
  <c r="C68" i="24"/>
  <c r="C36" i="24" s="1"/>
  <c r="C69" i="24"/>
  <c r="C70" i="24"/>
  <c r="C38" i="24" s="1"/>
  <c r="C71" i="24"/>
  <c r="C39" i="24" s="1"/>
  <c r="C72" i="24"/>
  <c r="C40" i="24" s="1"/>
  <c r="C73" i="24"/>
  <c r="C41" i="24" s="1"/>
  <c r="C74" i="24"/>
  <c r="C42" i="24" s="1"/>
  <c r="C75" i="24"/>
  <c r="C76" i="24"/>
  <c r="C44" i="24" s="1"/>
  <c r="C77" i="24"/>
  <c r="C78" i="24"/>
  <c r="C46" i="24" s="1"/>
  <c r="C79" i="24"/>
  <c r="C47" i="24" s="1"/>
  <c r="C80" i="24"/>
  <c r="C48" i="24" s="1"/>
  <c r="C52" i="24"/>
  <c r="C20" i="24" s="1"/>
  <c r="B20" i="8"/>
  <c r="C45" i="24" l="1"/>
  <c r="C37" i="24"/>
  <c r="C29" i="24"/>
  <c r="C21" i="24"/>
  <c r="H47" i="24"/>
  <c r="AK21" i="3" s="1"/>
  <c r="F46" i="24"/>
  <c r="D45" i="24"/>
  <c r="H43" i="24"/>
  <c r="AG21" i="3" s="1"/>
  <c r="F42" i="24"/>
  <c r="D41" i="24"/>
  <c r="H39" i="24"/>
  <c r="AC21" i="3" s="1"/>
  <c r="F38" i="24"/>
  <c r="D37" i="24"/>
  <c r="H35" i="24"/>
  <c r="Y21" i="3" s="1"/>
  <c r="F34" i="24"/>
  <c r="D33" i="24"/>
  <c r="H31" i="24"/>
  <c r="U21" i="3" s="1"/>
  <c r="F30" i="24"/>
  <c r="D29" i="24"/>
  <c r="H27" i="24"/>
  <c r="Q21" i="3" s="1"/>
  <c r="F26" i="24"/>
  <c r="D25" i="24"/>
  <c r="H23" i="24"/>
  <c r="M21" i="3" s="1"/>
  <c r="F22" i="24"/>
  <c r="D21" i="24"/>
  <c r="C43" i="24"/>
  <c r="C35" i="24"/>
  <c r="C27" i="24"/>
  <c r="H48" i="24"/>
  <c r="AL21" i="3" s="1"/>
  <c r="F47" i="24"/>
  <c r="D46" i="24"/>
  <c r="H44" i="24"/>
  <c r="AH21" i="3" s="1"/>
  <c r="F43" i="24"/>
  <c r="D42" i="24"/>
  <c r="H40" i="24"/>
  <c r="AD21" i="3" s="1"/>
  <c r="F39" i="24"/>
  <c r="D38" i="24"/>
  <c r="H36" i="24"/>
  <c r="Z21" i="3" s="1"/>
  <c r="F35" i="24"/>
  <c r="D34" i="24"/>
  <c r="H32" i="24"/>
  <c r="V21" i="3" s="1"/>
  <c r="F31" i="24"/>
  <c r="D30" i="24"/>
  <c r="H28" i="24"/>
  <c r="R21" i="3" s="1"/>
  <c r="F27" i="24"/>
  <c r="D26" i="24"/>
  <c r="H24" i="24"/>
  <c r="N21" i="3" s="1"/>
  <c r="F23" i="24"/>
  <c r="D22" i="24"/>
  <c r="K21" i="3"/>
  <c r="K33" i="3"/>
  <c r="S64" i="25"/>
  <c r="T64" i="25"/>
  <c r="U64" i="25"/>
  <c r="V64" i="25"/>
  <c r="W64" i="25"/>
  <c r="X64" i="25"/>
  <c r="Y64" i="25"/>
  <c r="Z64" i="25"/>
  <c r="AA64" i="25"/>
  <c r="S65" i="25"/>
  <c r="T65" i="25"/>
  <c r="U65" i="25"/>
  <c r="V65" i="25"/>
  <c r="W65" i="25"/>
  <c r="X65" i="25"/>
  <c r="Y65" i="25"/>
  <c r="Z65" i="25"/>
  <c r="AA65" i="25"/>
  <c r="S66" i="25"/>
  <c r="T66" i="25"/>
  <c r="U66" i="25"/>
  <c r="V66" i="25"/>
  <c r="W66" i="25"/>
  <c r="X66" i="25"/>
  <c r="Y66" i="25"/>
  <c r="Z66" i="25"/>
  <c r="AA66" i="25"/>
  <c r="S67" i="25"/>
  <c r="T67" i="25"/>
  <c r="U67" i="25"/>
  <c r="V67" i="25"/>
  <c r="W67" i="25"/>
  <c r="X67" i="25"/>
  <c r="Y67" i="25"/>
  <c r="Z67" i="25"/>
  <c r="AA67" i="25"/>
  <c r="S68" i="25"/>
  <c r="T68" i="25"/>
  <c r="U68" i="25"/>
  <c r="V68" i="25"/>
  <c r="W68" i="25"/>
  <c r="X68" i="25"/>
  <c r="Y68" i="25"/>
  <c r="Z68" i="25"/>
  <c r="AA68" i="25"/>
  <c r="S69" i="25"/>
  <c r="T69" i="25"/>
  <c r="U69" i="25"/>
  <c r="V69" i="25"/>
  <c r="W69" i="25"/>
  <c r="X69" i="25"/>
  <c r="Y69" i="25"/>
  <c r="Z69" i="25"/>
  <c r="AA69" i="25"/>
  <c r="S70" i="25"/>
  <c r="T70" i="25"/>
  <c r="U70" i="25"/>
  <c r="V70" i="25"/>
  <c r="W70" i="25"/>
  <c r="X70" i="25"/>
  <c r="Y70" i="25"/>
  <c r="Z70" i="25"/>
  <c r="AA70" i="25"/>
  <c r="S71" i="25"/>
  <c r="T71" i="25"/>
  <c r="U71" i="25"/>
  <c r="V71" i="25"/>
  <c r="W71" i="25"/>
  <c r="X71" i="25"/>
  <c r="Y71" i="25"/>
  <c r="Z71" i="25"/>
  <c r="AA71" i="25"/>
  <c r="S72" i="25"/>
  <c r="T72" i="25"/>
  <c r="U72" i="25"/>
  <c r="V72" i="25"/>
  <c r="W72" i="25"/>
  <c r="X72" i="25"/>
  <c r="Y72" i="25"/>
  <c r="Z72" i="25"/>
  <c r="AA72" i="25"/>
  <c r="S73" i="25"/>
  <c r="T73" i="25"/>
  <c r="U73" i="25"/>
  <c r="V73" i="25"/>
  <c r="W73" i="25"/>
  <c r="X73" i="25"/>
  <c r="Y73" i="25"/>
  <c r="Z73" i="25"/>
  <c r="AA73" i="25"/>
  <c r="S74" i="25"/>
  <c r="T74" i="25"/>
  <c r="U74" i="25"/>
  <c r="V74" i="25"/>
  <c r="W74" i="25"/>
  <c r="X74" i="25"/>
  <c r="Y74" i="25"/>
  <c r="Z74" i="25"/>
  <c r="AA74" i="25"/>
  <c r="S75" i="25"/>
  <c r="T75" i="25"/>
  <c r="U75" i="25"/>
  <c r="V75" i="25"/>
  <c r="W75" i="25"/>
  <c r="X75" i="25"/>
  <c r="Y75" i="25"/>
  <c r="Z75" i="25"/>
  <c r="AA75" i="25"/>
  <c r="S76" i="25"/>
  <c r="T76" i="25"/>
  <c r="U76" i="25"/>
  <c r="V76" i="25"/>
  <c r="W76" i="25"/>
  <c r="X76" i="25"/>
  <c r="Y76" i="25"/>
  <c r="Z76" i="25"/>
  <c r="AA76" i="25"/>
  <c r="S77" i="25"/>
  <c r="T77" i="25"/>
  <c r="U77" i="25"/>
  <c r="V77" i="25"/>
  <c r="W77" i="25"/>
  <c r="X77" i="25"/>
  <c r="Y77" i="25"/>
  <c r="Z77" i="25"/>
  <c r="AA77" i="25"/>
  <c r="S78" i="25"/>
  <c r="T78" i="25"/>
  <c r="U78" i="25"/>
  <c r="V78" i="25"/>
  <c r="W78" i="25"/>
  <c r="X78" i="25"/>
  <c r="Y78" i="25"/>
  <c r="Z78" i="25"/>
  <c r="AA78" i="25"/>
  <c r="S79" i="25"/>
  <c r="T79" i="25"/>
  <c r="U79" i="25"/>
  <c r="V79" i="25"/>
  <c r="W79" i="25"/>
  <c r="X79" i="25"/>
  <c r="Y79" i="25"/>
  <c r="Z79" i="25"/>
  <c r="AA79" i="25"/>
  <c r="S80" i="25"/>
  <c r="T80" i="25"/>
  <c r="U80" i="25"/>
  <c r="V80" i="25"/>
  <c r="W80" i="25"/>
  <c r="X80" i="25"/>
  <c r="Y80" i="25"/>
  <c r="Z80" i="25"/>
  <c r="AA80" i="25"/>
  <c r="S81" i="25"/>
  <c r="T81" i="25"/>
  <c r="U81" i="25"/>
  <c r="V81" i="25"/>
  <c r="W81" i="25"/>
  <c r="X81" i="25"/>
  <c r="Y81" i="25"/>
  <c r="Z81" i="25"/>
  <c r="AA81" i="25"/>
  <c r="S82" i="25"/>
  <c r="T82" i="25"/>
  <c r="U82" i="25"/>
  <c r="V82" i="25"/>
  <c r="W82" i="25"/>
  <c r="X82" i="25"/>
  <c r="Y82" i="25"/>
  <c r="Z82" i="25"/>
  <c r="AA82" i="25"/>
  <c r="S83" i="25"/>
  <c r="T83" i="25"/>
  <c r="U83" i="25"/>
  <c r="V83" i="25"/>
  <c r="W83" i="25"/>
  <c r="X83" i="25"/>
  <c r="Y83" i="25"/>
  <c r="Z83" i="25"/>
  <c r="AA83" i="25"/>
  <c r="S84" i="25"/>
  <c r="T84" i="25"/>
  <c r="U84" i="25"/>
  <c r="V84" i="25"/>
  <c r="W84" i="25"/>
  <c r="X84" i="25"/>
  <c r="Y84" i="25"/>
  <c r="Z84" i="25"/>
  <c r="AA84" i="25"/>
  <c r="S85" i="25"/>
  <c r="T85" i="25"/>
  <c r="U85" i="25"/>
  <c r="V85" i="25"/>
  <c r="W85" i="25"/>
  <c r="X85" i="25"/>
  <c r="Y85" i="25"/>
  <c r="Z85" i="25"/>
  <c r="AA85" i="25"/>
  <c r="S86" i="25"/>
  <c r="T86" i="25"/>
  <c r="U86" i="25"/>
  <c r="V86" i="25"/>
  <c r="W86" i="25"/>
  <c r="X86" i="25"/>
  <c r="Y86" i="25"/>
  <c r="Z86" i="25"/>
  <c r="AA86" i="25"/>
  <c r="S87" i="25"/>
  <c r="T87" i="25"/>
  <c r="U87" i="25"/>
  <c r="V87" i="25"/>
  <c r="W87" i="25"/>
  <c r="X87" i="25"/>
  <c r="Y87" i="25"/>
  <c r="Z87" i="25"/>
  <c r="AA87" i="25"/>
  <c r="S88" i="25"/>
  <c r="T88" i="25"/>
  <c r="U88" i="25"/>
  <c r="V88" i="25"/>
  <c r="W88" i="25"/>
  <c r="X88" i="25"/>
  <c r="Y88" i="25"/>
  <c r="Z88" i="25"/>
  <c r="AA88" i="25"/>
  <c r="S89" i="25"/>
  <c r="T89" i="25"/>
  <c r="U89" i="25"/>
  <c r="V89" i="25"/>
  <c r="W89" i="25"/>
  <c r="X89" i="25"/>
  <c r="Y89" i="25"/>
  <c r="Z89" i="25"/>
  <c r="AA89" i="25"/>
  <c r="S90" i="25"/>
  <c r="T90" i="25"/>
  <c r="U90" i="25"/>
  <c r="V90" i="25"/>
  <c r="W90" i="25"/>
  <c r="X90" i="25"/>
  <c r="Y90" i="25"/>
  <c r="Z90" i="25"/>
  <c r="AA90" i="25"/>
  <c r="AB90" i="25"/>
  <c r="T63" i="25"/>
  <c r="U63" i="25"/>
  <c r="V63" i="25"/>
  <c r="W63" i="25"/>
  <c r="X63" i="25"/>
  <c r="Y63" i="25"/>
  <c r="Z63" i="25"/>
  <c r="AA63" i="25"/>
  <c r="S63" i="25"/>
  <c r="B64" i="25"/>
  <c r="B24" i="25" s="1"/>
  <c r="C64" i="25"/>
  <c r="C24" i="25" s="1"/>
  <c r="D64" i="25"/>
  <c r="D24" i="25" s="1"/>
  <c r="E64" i="25"/>
  <c r="E24" i="25" s="1"/>
  <c r="F64" i="25"/>
  <c r="F24" i="25" s="1"/>
  <c r="G64" i="25"/>
  <c r="G24" i="25" s="1"/>
  <c r="H64" i="25"/>
  <c r="H24" i="25" s="1"/>
  <c r="I64" i="25"/>
  <c r="I24" i="25" s="1"/>
  <c r="J64" i="25"/>
  <c r="J24" i="25" s="1"/>
  <c r="L29" i="3" s="1"/>
  <c r="B65" i="25"/>
  <c r="B25" i="25" s="1"/>
  <c r="C65" i="25"/>
  <c r="C25" i="25" s="1"/>
  <c r="D65" i="25"/>
  <c r="D25" i="25" s="1"/>
  <c r="E65" i="25"/>
  <c r="E25" i="25" s="1"/>
  <c r="F65" i="25"/>
  <c r="F25" i="25" s="1"/>
  <c r="G65" i="25"/>
  <c r="G25" i="25" s="1"/>
  <c r="H65" i="25"/>
  <c r="H25" i="25" s="1"/>
  <c r="I65" i="25"/>
  <c r="I25" i="25" s="1"/>
  <c r="J65" i="25"/>
  <c r="J25" i="25" s="1"/>
  <c r="M29" i="3" s="1"/>
  <c r="B66" i="25"/>
  <c r="B26" i="25" s="1"/>
  <c r="C66" i="25"/>
  <c r="C26" i="25" s="1"/>
  <c r="D66" i="25"/>
  <c r="D26" i="25" s="1"/>
  <c r="E66" i="25"/>
  <c r="E26" i="25" s="1"/>
  <c r="F66" i="25"/>
  <c r="F26" i="25" s="1"/>
  <c r="G66" i="25"/>
  <c r="G26" i="25" s="1"/>
  <c r="H66" i="25"/>
  <c r="H26" i="25" s="1"/>
  <c r="I66" i="25"/>
  <c r="I26" i="25" s="1"/>
  <c r="J66" i="25"/>
  <c r="J26" i="25" s="1"/>
  <c r="N29" i="3" s="1"/>
  <c r="B67" i="25"/>
  <c r="B27" i="25" s="1"/>
  <c r="C67" i="25"/>
  <c r="C27" i="25" s="1"/>
  <c r="D67" i="25"/>
  <c r="D27" i="25" s="1"/>
  <c r="E67" i="25"/>
  <c r="E27" i="25" s="1"/>
  <c r="F67" i="25"/>
  <c r="F27" i="25" s="1"/>
  <c r="G67" i="25"/>
  <c r="G27" i="25" s="1"/>
  <c r="H67" i="25"/>
  <c r="H27" i="25" s="1"/>
  <c r="I67" i="25"/>
  <c r="I27" i="25" s="1"/>
  <c r="J67" i="25"/>
  <c r="J27" i="25" s="1"/>
  <c r="O29" i="3" s="1"/>
  <c r="B68" i="25"/>
  <c r="B28" i="25" s="1"/>
  <c r="C68" i="25"/>
  <c r="C28" i="25" s="1"/>
  <c r="D68" i="25"/>
  <c r="D28" i="25" s="1"/>
  <c r="E68" i="25"/>
  <c r="E28" i="25" s="1"/>
  <c r="F68" i="25"/>
  <c r="F28" i="25" s="1"/>
  <c r="G68" i="25"/>
  <c r="G28" i="25" s="1"/>
  <c r="H68" i="25"/>
  <c r="H28" i="25" s="1"/>
  <c r="I68" i="25"/>
  <c r="I28" i="25" s="1"/>
  <c r="J68" i="25"/>
  <c r="J28" i="25" s="1"/>
  <c r="P29" i="3" s="1"/>
  <c r="B69" i="25"/>
  <c r="B29" i="25" s="1"/>
  <c r="C69" i="25"/>
  <c r="C29" i="25" s="1"/>
  <c r="D69" i="25"/>
  <c r="D29" i="25" s="1"/>
  <c r="E69" i="25"/>
  <c r="E29" i="25" s="1"/>
  <c r="F69" i="25"/>
  <c r="F29" i="25" s="1"/>
  <c r="G69" i="25"/>
  <c r="G29" i="25" s="1"/>
  <c r="H69" i="25"/>
  <c r="H29" i="25" s="1"/>
  <c r="I69" i="25"/>
  <c r="I29" i="25" s="1"/>
  <c r="J69" i="25"/>
  <c r="J29" i="25" s="1"/>
  <c r="Q29" i="3" s="1"/>
  <c r="B70" i="25"/>
  <c r="B30" i="25" s="1"/>
  <c r="C70" i="25"/>
  <c r="C30" i="25" s="1"/>
  <c r="D70" i="25"/>
  <c r="D30" i="25" s="1"/>
  <c r="E70" i="25"/>
  <c r="E30" i="25" s="1"/>
  <c r="F70" i="25"/>
  <c r="F30" i="25" s="1"/>
  <c r="G70" i="25"/>
  <c r="G30" i="25" s="1"/>
  <c r="H70" i="25"/>
  <c r="H30" i="25" s="1"/>
  <c r="I70" i="25"/>
  <c r="I30" i="25" s="1"/>
  <c r="J70" i="25"/>
  <c r="J30" i="25" s="1"/>
  <c r="R29" i="3" s="1"/>
  <c r="B71" i="25"/>
  <c r="B31" i="25" s="1"/>
  <c r="C71" i="25"/>
  <c r="C31" i="25" s="1"/>
  <c r="D71" i="25"/>
  <c r="D31" i="25" s="1"/>
  <c r="E71" i="25"/>
  <c r="E31" i="25" s="1"/>
  <c r="F71" i="25"/>
  <c r="F31" i="25" s="1"/>
  <c r="G71" i="25"/>
  <c r="G31" i="25" s="1"/>
  <c r="H71" i="25"/>
  <c r="H31" i="25" s="1"/>
  <c r="I71" i="25"/>
  <c r="I31" i="25" s="1"/>
  <c r="J71" i="25"/>
  <c r="J31" i="25" s="1"/>
  <c r="S29" i="3" s="1"/>
  <c r="B72" i="25"/>
  <c r="B32" i="25" s="1"/>
  <c r="C72" i="25"/>
  <c r="C32" i="25" s="1"/>
  <c r="D72" i="25"/>
  <c r="D32" i="25" s="1"/>
  <c r="E72" i="25"/>
  <c r="E32" i="25" s="1"/>
  <c r="F72" i="25"/>
  <c r="F32" i="25" s="1"/>
  <c r="G72" i="25"/>
  <c r="G32" i="25" s="1"/>
  <c r="H72" i="25"/>
  <c r="H32" i="25" s="1"/>
  <c r="I72" i="25"/>
  <c r="I32" i="25" s="1"/>
  <c r="J72" i="25"/>
  <c r="J32" i="25" s="1"/>
  <c r="T29" i="3" s="1"/>
  <c r="B73" i="25"/>
  <c r="B33" i="25" s="1"/>
  <c r="C73" i="25"/>
  <c r="C33" i="25" s="1"/>
  <c r="D73" i="25"/>
  <c r="D33" i="25" s="1"/>
  <c r="E73" i="25"/>
  <c r="E33" i="25" s="1"/>
  <c r="F73" i="25"/>
  <c r="F33" i="25" s="1"/>
  <c r="G73" i="25"/>
  <c r="G33" i="25" s="1"/>
  <c r="H73" i="25"/>
  <c r="H33" i="25" s="1"/>
  <c r="I73" i="25"/>
  <c r="I33" i="25" s="1"/>
  <c r="J73" i="25"/>
  <c r="J33" i="25" s="1"/>
  <c r="U29" i="3" s="1"/>
  <c r="B74" i="25"/>
  <c r="B34" i="25" s="1"/>
  <c r="C74" i="25"/>
  <c r="C34" i="25" s="1"/>
  <c r="D74" i="25"/>
  <c r="D34" i="25" s="1"/>
  <c r="E74" i="25"/>
  <c r="E34" i="25" s="1"/>
  <c r="F74" i="25"/>
  <c r="F34" i="25" s="1"/>
  <c r="G74" i="25"/>
  <c r="G34" i="25" s="1"/>
  <c r="H74" i="25"/>
  <c r="H34" i="25" s="1"/>
  <c r="I74" i="25"/>
  <c r="I34" i="25" s="1"/>
  <c r="J74" i="25"/>
  <c r="J34" i="25" s="1"/>
  <c r="V29" i="3" s="1"/>
  <c r="B75" i="25"/>
  <c r="B35" i="25" s="1"/>
  <c r="C75" i="25"/>
  <c r="C35" i="25" s="1"/>
  <c r="D75" i="25"/>
  <c r="D35" i="25" s="1"/>
  <c r="E75" i="25"/>
  <c r="E35" i="25" s="1"/>
  <c r="F75" i="25"/>
  <c r="F35" i="25" s="1"/>
  <c r="G75" i="25"/>
  <c r="G35" i="25" s="1"/>
  <c r="H75" i="25"/>
  <c r="H35" i="25" s="1"/>
  <c r="I75" i="25"/>
  <c r="I35" i="25" s="1"/>
  <c r="J75" i="25"/>
  <c r="J35" i="25" s="1"/>
  <c r="W29" i="3" s="1"/>
  <c r="B76" i="25"/>
  <c r="B36" i="25" s="1"/>
  <c r="C76" i="25"/>
  <c r="C36" i="25" s="1"/>
  <c r="D76" i="25"/>
  <c r="D36" i="25" s="1"/>
  <c r="E76" i="25"/>
  <c r="E36" i="25" s="1"/>
  <c r="F76" i="25"/>
  <c r="F36" i="25" s="1"/>
  <c r="G76" i="25"/>
  <c r="G36" i="25" s="1"/>
  <c r="H76" i="25"/>
  <c r="H36" i="25" s="1"/>
  <c r="I76" i="25"/>
  <c r="I36" i="25" s="1"/>
  <c r="J76" i="25"/>
  <c r="J36" i="25" s="1"/>
  <c r="X29" i="3" s="1"/>
  <c r="B77" i="25"/>
  <c r="B37" i="25" s="1"/>
  <c r="C77" i="25"/>
  <c r="C37" i="25" s="1"/>
  <c r="D77" i="25"/>
  <c r="D37" i="25" s="1"/>
  <c r="E77" i="25"/>
  <c r="E37" i="25" s="1"/>
  <c r="F77" i="25"/>
  <c r="F37" i="25" s="1"/>
  <c r="G77" i="25"/>
  <c r="G37" i="25" s="1"/>
  <c r="H77" i="25"/>
  <c r="H37" i="25" s="1"/>
  <c r="I77" i="25"/>
  <c r="I37" i="25" s="1"/>
  <c r="J77" i="25"/>
  <c r="J37" i="25" s="1"/>
  <c r="Y29" i="3" s="1"/>
  <c r="B78" i="25"/>
  <c r="B38" i="25" s="1"/>
  <c r="C78" i="25"/>
  <c r="C38" i="25" s="1"/>
  <c r="D78" i="25"/>
  <c r="D38" i="25" s="1"/>
  <c r="E78" i="25"/>
  <c r="E38" i="25" s="1"/>
  <c r="F78" i="25"/>
  <c r="F38" i="25" s="1"/>
  <c r="G78" i="25"/>
  <c r="G38" i="25" s="1"/>
  <c r="H78" i="25"/>
  <c r="H38" i="25" s="1"/>
  <c r="I78" i="25"/>
  <c r="I38" i="25" s="1"/>
  <c r="J78" i="25"/>
  <c r="J38" i="25" s="1"/>
  <c r="Z29" i="3" s="1"/>
  <c r="B79" i="25"/>
  <c r="B39" i="25" s="1"/>
  <c r="C79" i="25"/>
  <c r="C39" i="25" s="1"/>
  <c r="D79" i="25"/>
  <c r="D39" i="25" s="1"/>
  <c r="E79" i="25"/>
  <c r="E39" i="25" s="1"/>
  <c r="F79" i="25"/>
  <c r="F39" i="25" s="1"/>
  <c r="G79" i="25"/>
  <c r="G39" i="25" s="1"/>
  <c r="H79" i="25"/>
  <c r="H39" i="25" s="1"/>
  <c r="I79" i="25"/>
  <c r="I39" i="25" s="1"/>
  <c r="J79" i="25"/>
  <c r="J39" i="25" s="1"/>
  <c r="AA29" i="3" s="1"/>
  <c r="B80" i="25"/>
  <c r="B40" i="25" s="1"/>
  <c r="C80" i="25"/>
  <c r="C40" i="25" s="1"/>
  <c r="D80" i="25"/>
  <c r="D40" i="25" s="1"/>
  <c r="E80" i="25"/>
  <c r="E40" i="25" s="1"/>
  <c r="F80" i="25"/>
  <c r="F40" i="25" s="1"/>
  <c r="G80" i="25"/>
  <c r="G40" i="25" s="1"/>
  <c r="H80" i="25"/>
  <c r="H40" i="25" s="1"/>
  <c r="I80" i="25"/>
  <c r="I40" i="25" s="1"/>
  <c r="J80" i="25"/>
  <c r="J40" i="25" s="1"/>
  <c r="AB29" i="3" s="1"/>
  <c r="B81" i="25"/>
  <c r="B41" i="25" s="1"/>
  <c r="C81" i="25"/>
  <c r="C41" i="25" s="1"/>
  <c r="D81" i="25"/>
  <c r="D41" i="25" s="1"/>
  <c r="E81" i="25"/>
  <c r="E41" i="25" s="1"/>
  <c r="F81" i="25"/>
  <c r="F41" i="25" s="1"/>
  <c r="G81" i="25"/>
  <c r="G41" i="25" s="1"/>
  <c r="H81" i="25"/>
  <c r="H41" i="25" s="1"/>
  <c r="I81" i="25"/>
  <c r="I41" i="25" s="1"/>
  <c r="J81" i="25"/>
  <c r="J41" i="25" s="1"/>
  <c r="AC29" i="3" s="1"/>
  <c r="B82" i="25"/>
  <c r="B42" i="25" s="1"/>
  <c r="C82" i="25"/>
  <c r="C42" i="25" s="1"/>
  <c r="D82" i="25"/>
  <c r="D42" i="25" s="1"/>
  <c r="E82" i="25"/>
  <c r="E42" i="25" s="1"/>
  <c r="F82" i="25"/>
  <c r="F42" i="25" s="1"/>
  <c r="G82" i="25"/>
  <c r="G42" i="25" s="1"/>
  <c r="H82" i="25"/>
  <c r="H42" i="25" s="1"/>
  <c r="I82" i="25"/>
  <c r="I42" i="25" s="1"/>
  <c r="J82" i="25"/>
  <c r="J42" i="25" s="1"/>
  <c r="AD29" i="3" s="1"/>
  <c r="B83" i="25"/>
  <c r="B43" i="25" s="1"/>
  <c r="C83" i="25"/>
  <c r="C43" i="25" s="1"/>
  <c r="D83" i="25"/>
  <c r="D43" i="25" s="1"/>
  <c r="E83" i="25"/>
  <c r="E43" i="25" s="1"/>
  <c r="F83" i="25"/>
  <c r="F43" i="25" s="1"/>
  <c r="G83" i="25"/>
  <c r="G43" i="25" s="1"/>
  <c r="H83" i="25"/>
  <c r="H43" i="25" s="1"/>
  <c r="I83" i="25"/>
  <c r="I43" i="25" s="1"/>
  <c r="J83" i="25"/>
  <c r="J43" i="25" s="1"/>
  <c r="AE29" i="3" s="1"/>
  <c r="B84" i="25"/>
  <c r="B44" i="25" s="1"/>
  <c r="C84" i="25"/>
  <c r="C44" i="25" s="1"/>
  <c r="D84" i="25"/>
  <c r="D44" i="25" s="1"/>
  <c r="E84" i="25"/>
  <c r="E44" i="25" s="1"/>
  <c r="F84" i="25"/>
  <c r="F44" i="25" s="1"/>
  <c r="G84" i="25"/>
  <c r="G44" i="25" s="1"/>
  <c r="H84" i="25"/>
  <c r="H44" i="25" s="1"/>
  <c r="I84" i="25"/>
  <c r="I44" i="25" s="1"/>
  <c r="J84" i="25"/>
  <c r="J44" i="25" s="1"/>
  <c r="AF29" i="3" s="1"/>
  <c r="B85" i="25"/>
  <c r="B45" i="25" s="1"/>
  <c r="C85" i="25"/>
  <c r="C45" i="25" s="1"/>
  <c r="D85" i="25"/>
  <c r="D45" i="25" s="1"/>
  <c r="E85" i="25"/>
  <c r="E45" i="25" s="1"/>
  <c r="F85" i="25"/>
  <c r="F45" i="25" s="1"/>
  <c r="G85" i="25"/>
  <c r="G45" i="25" s="1"/>
  <c r="H85" i="25"/>
  <c r="H45" i="25" s="1"/>
  <c r="I85" i="25"/>
  <c r="I45" i="25" s="1"/>
  <c r="J85" i="25"/>
  <c r="J45" i="25" s="1"/>
  <c r="AG29" i="3" s="1"/>
  <c r="B86" i="25"/>
  <c r="B46" i="25" s="1"/>
  <c r="C86" i="25"/>
  <c r="C46" i="25" s="1"/>
  <c r="D86" i="25"/>
  <c r="D46" i="25" s="1"/>
  <c r="E86" i="25"/>
  <c r="E46" i="25" s="1"/>
  <c r="F86" i="25"/>
  <c r="F46" i="25" s="1"/>
  <c r="G86" i="25"/>
  <c r="G46" i="25" s="1"/>
  <c r="H86" i="25"/>
  <c r="H46" i="25" s="1"/>
  <c r="I86" i="25"/>
  <c r="I46" i="25" s="1"/>
  <c r="J86" i="25"/>
  <c r="J46" i="25" s="1"/>
  <c r="AH29" i="3" s="1"/>
  <c r="B87" i="25"/>
  <c r="B47" i="25" s="1"/>
  <c r="C87" i="25"/>
  <c r="C47" i="25" s="1"/>
  <c r="D87" i="25"/>
  <c r="D47" i="25" s="1"/>
  <c r="E87" i="25"/>
  <c r="E47" i="25" s="1"/>
  <c r="F87" i="25"/>
  <c r="F47" i="25" s="1"/>
  <c r="G87" i="25"/>
  <c r="G47" i="25" s="1"/>
  <c r="H87" i="25"/>
  <c r="H47" i="25" s="1"/>
  <c r="I87" i="25"/>
  <c r="I47" i="25" s="1"/>
  <c r="J87" i="25"/>
  <c r="J47" i="25" s="1"/>
  <c r="AI29" i="3" s="1"/>
  <c r="B88" i="25"/>
  <c r="B48" i="25" s="1"/>
  <c r="C88" i="25"/>
  <c r="C48" i="25" s="1"/>
  <c r="D88" i="25"/>
  <c r="D48" i="25" s="1"/>
  <c r="E88" i="25"/>
  <c r="E48" i="25" s="1"/>
  <c r="F88" i="25"/>
  <c r="F48" i="25" s="1"/>
  <c r="G88" i="25"/>
  <c r="G48" i="25" s="1"/>
  <c r="H88" i="25"/>
  <c r="H48" i="25" s="1"/>
  <c r="I88" i="25"/>
  <c r="I48" i="25" s="1"/>
  <c r="J88" i="25"/>
  <c r="J48" i="25" s="1"/>
  <c r="AJ29" i="3" s="1"/>
  <c r="B89" i="25"/>
  <c r="B49" i="25" s="1"/>
  <c r="C89" i="25"/>
  <c r="C49" i="25" s="1"/>
  <c r="D89" i="25"/>
  <c r="D49" i="25" s="1"/>
  <c r="E89" i="25"/>
  <c r="E49" i="25" s="1"/>
  <c r="F89" i="25"/>
  <c r="F49" i="25" s="1"/>
  <c r="G89" i="25"/>
  <c r="G49" i="25" s="1"/>
  <c r="H89" i="25"/>
  <c r="H49" i="25" s="1"/>
  <c r="I89" i="25"/>
  <c r="I49" i="25" s="1"/>
  <c r="J89" i="25"/>
  <c r="J49" i="25" s="1"/>
  <c r="AK29" i="3" s="1"/>
  <c r="B90" i="25"/>
  <c r="B50" i="25" s="1"/>
  <c r="C90" i="25"/>
  <c r="C50" i="25" s="1"/>
  <c r="D90" i="25"/>
  <c r="D50" i="25" s="1"/>
  <c r="E90" i="25"/>
  <c r="E50" i="25" s="1"/>
  <c r="F90" i="25"/>
  <c r="F50" i="25" s="1"/>
  <c r="G90" i="25"/>
  <c r="G50" i="25" s="1"/>
  <c r="H90" i="25"/>
  <c r="H50" i="25" s="1"/>
  <c r="I90" i="25"/>
  <c r="I50" i="25" s="1"/>
  <c r="J90" i="25"/>
  <c r="J50" i="25" s="1"/>
  <c r="AL29" i="3" s="1"/>
  <c r="K90" i="25"/>
  <c r="K50" i="25" s="1"/>
  <c r="C63" i="25"/>
  <c r="C23" i="25" s="1"/>
  <c r="D63" i="25"/>
  <c r="D23" i="25" s="1"/>
  <c r="E63" i="25"/>
  <c r="E23" i="25" s="1"/>
  <c r="F63" i="25"/>
  <c r="F23" i="25" s="1"/>
  <c r="G63" i="25"/>
  <c r="G23" i="25" s="1"/>
  <c r="H63" i="25"/>
  <c r="H23" i="25" s="1"/>
  <c r="I63" i="25"/>
  <c r="I23" i="25" s="1"/>
  <c r="J63" i="25"/>
  <c r="J23" i="25" s="1"/>
  <c r="K29" i="3" s="1"/>
  <c r="B63" i="25"/>
  <c r="B23" i="25" s="1"/>
  <c r="S68" i="26"/>
  <c r="T68" i="26"/>
  <c r="U68" i="26"/>
  <c r="V68" i="26"/>
  <c r="W68" i="26"/>
  <c r="X68" i="26"/>
  <c r="Y68" i="26"/>
  <c r="Z68" i="26"/>
  <c r="AA68" i="26"/>
  <c r="AB68" i="26"/>
  <c r="S69" i="26"/>
  <c r="T69" i="26"/>
  <c r="U69" i="26"/>
  <c r="V69" i="26"/>
  <c r="W69" i="26"/>
  <c r="X69" i="26"/>
  <c r="Y69" i="26"/>
  <c r="Z69" i="26"/>
  <c r="AA69" i="26"/>
  <c r="AB69" i="26"/>
  <c r="S70" i="26"/>
  <c r="T70" i="26"/>
  <c r="U70" i="26"/>
  <c r="V70" i="26"/>
  <c r="W70" i="26"/>
  <c r="X70" i="26"/>
  <c r="Y70" i="26"/>
  <c r="Z70" i="26"/>
  <c r="AA70" i="26"/>
  <c r="AB70" i="26"/>
  <c r="S71" i="26"/>
  <c r="T71" i="26"/>
  <c r="U71" i="26"/>
  <c r="V71" i="26"/>
  <c r="W71" i="26"/>
  <c r="X71" i="26"/>
  <c r="Y71" i="26"/>
  <c r="Z71" i="26"/>
  <c r="AA71" i="26"/>
  <c r="AB71" i="26"/>
  <c r="S72" i="26"/>
  <c r="T72" i="26"/>
  <c r="U72" i="26"/>
  <c r="V72" i="26"/>
  <c r="W72" i="26"/>
  <c r="X72" i="26"/>
  <c r="Y72" i="26"/>
  <c r="Z72" i="26"/>
  <c r="AA72" i="26"/>
  <c r="AB72" i="26"/>
  <c r="S73" i="26"/>
  <c r="T73" i="26"/>
  <c r="U73" i="26"/>
  <c r="V73" i="26"/>
  <c r="W73" i="26"/>
  <c r="X73" i="26"/>
  <c r="Y73" i="26"/>
  <c r="Z73" i="26"/>
  <c r="AA73" i="26"/>
  <c r="AB73" i="26"/>
  <c r="S74" i="26"/>
  <c r="T74" i="26"/>
  <c r="U74" i="26"/>
  <c r="V74" i="26"/>
  <c r="W74" i="26"/>
  <c r="X74" i="26"/>
  <c r="Y74" i="26"/>
  <c r="Z74" i="26"/>
  <c r="AA74" i="26"/>
  <c r="AB74" i="26"/>
  <c r="S75" i="26"/>
  <c r="T75" i="26"/>
  <c r="U75" i="26"/>
  <c r="V75" i="26"/>
  <c r="W75" i="26"/>
  <c r="X75" i="26"/>
  <c r="Y75" i="26"/>
  <c r="Z75" i="26"/>
  <c r="AA75" i="26"/>
  <c r="AB75" i="26"/>
  <c r="S76" i="26"/>
  <c r="T76" i="26"/>
  <c r="U76" i="26"/>
  <c r="V76" i="26"/>
  <c r="W76" i="26"/>
  <c r="X76" i="26"/>
  <c r="Y76" i="26"/>
  <c r="Z76" i="26"/>
  <c r="AA76" i="26"/>
  <c r="AB76" i="26"/>
  <c r="S77" i="26"/>
  <c r="T77" i="26"/>
  <c r="U77" i="26"/>
  <c r="V77" i="26"/>
  <c r="W77" i="26"/>
  <c r="X77" i="26"/>
  <c r="Y77" i="26"/>
  <c r="Z77" i="26"/>
  <c r="AA77" i="26"/>
  <c r="AB77" i="26"/>
  <c r="S78" i="26"/>
  <c r="T78" i="26"/>
  <c r="U78" i="26"/>
  <c r="V78" i="26"/>
  <c r="W78" i="26"/>
  <c r="X78" i="26"/>
  <c r="Y78" i="26"/>
  <c r="Z78" i="26"/>
  <c r="AA78" i="26"/>
  <c r="AB78" i="26"/>
  <c r="S79" i="26"/>
  <c r="T79" i="26"/>
  <c r="U79" i="26"/>
  <c r="V79" i="26"/>
  <c r="W79" i="26"/>
  <c r="X79" i="26"/>
  <c r="Y79" i="26"/>
  <c r="Z79" i="26"/>
  <c r="AA79" i="26"/>
  <c r="AB79" i="26"/>
  <c r="S80" i="26"/>
  <c r="T80" i="26"/>
  <c r="U80" i="26"/>
  <c r="V80" i="26"/>
  <c r="W80" i="26"/>
  <c r="X80" i="26"/>
  <c r="Y80" i="26"/>
  <c r="Z80" i="26"/>
  <c r="AA80" i="26"/>
  <c r="AB80" i="26"/>
  <c r="S81" i="26"/>
  <c r="T81" i="26"/>
  <c r="U81" i="26"/>
  <c r="V81" i="26"/>
  <c r="W81" i="26"/>
  <c r="X81" i="26"/>
  <c r="Y81" i="26"/>
  <c r="Z81" i="26"/>
  <c r="AA81" i="26"/>
  <c r="AB81" i="26"/>
  <c r="S82" i="26"/>
  <c r="T82" i="26"/>
  <c r="U82" i="26"/>
  <c r="V82" i="26"/>
  <c r="W82" i="26"/>
  <c r="X82" i="26"/>
  <c r="Y82" i="26"/>
  <c r="Z82" i="26"/>
  <c r="AA82" i="26"/>
  <c r="AB82" i="26"/>
  <c r="S83" i="26"/>
  <c r="T83" i="26"/>
  <c r="U83" i="26"/>
  <c r="V83" i="26"/>
  <c r="W83" i="26"/>
  <c r="X83" i="26"/>
  <c r="Y83" i="26"/>
  <c r="Z83" i="26"/>
  <c r="AA83" i="26"/>
  <c r="AB83" i="26"/>
  <c r="S84" i="26"/>
  <c r="T84" i="26"/>
  <c r="U84" i="26"/>
  <c r="V84" i="26"/>
  <c r="W84" i="26"/>
  <c r="X84" i="26"/>
  <c r="Y84" i="26"/>
  <c r="Z84" i="26"/>
  <c r="AA84" i="26"/>
  <c r="AB84" i="26"/>
  <c r="S85" i="26"/>
  <c r="T85" i="26"/>
  <c r="U85" i="26"/>
  <c r="V85" i="26"/>
  <c r="W85" i="26"/>
  <c r="X85" i="26"/>
  <c r="Y85" i="26"/>
  <c r="Z85" i="26"/>
  <c r="AA85" i="26"/>
  <c r="AB85" i="26"/>
  <c r="S86" i="26"/>
  <c r="T86" i="26"/>
  <c r="U86" i="26"/>
  <c r="V86" i="26"/>
  <c r="W86" i="26"/>
  <c r="X86" i="26"/>
  <c r="Y86" i="26"/>
  <c r="Z86" i="26"/>
  <c r="AA86" i="26"/>
  <c r="AB86" i="26"/>
  <c r="S87" i="26"/>
  <c r="T87" i="26"/>
  <c r="U87" i="26"/>
  <c r="V87" i="26"/>
  <c r="W87" i="26"/>
  <c r="X87" i="26"/>
  <c r="Y87" i="26"/>
  <c r="Z87" i="26"/>
  <c r="AA87" i="26"/>
  <c r="AB87" i="26"/>
  <c r="S88" i="26"/>
  <c r="T88" i="26"/>
  <c r="U88" i="26"/>
  <c r="V88" i="26"/>
  <c r="W88" i="26"/>
  <c r="X88" i="26"/>
  <c r="Y88" i="26"/>
  <c r="Z88" i="26"/>
  <c r="AA88" i="26"/>
  <c r="AB88" i="26"/>
  <c r="S89" i="26"/>
  <c r="T89" i="26"/>
  <c r="U89" i="26"/>
  <c r="V89" i="26"/>
  <c r="W89" i="26"/>
  <c r="X89" i="26"/>
  <c r="Y89" i="26"/>
  <c r="Z89" i="26"/>
  <c r="AA89" i="26"/>
  <c r="AB89" i="26"/>
  <c r="S90" i="26"/>
  <c r="T90" i="26"/>
  <c r="U90" i="26"/>
  <c r="V90" i="26"/>
  <c r="W90" i="26"/>
  <c r="X90" i="26"/>
  <c r="Y90" i="26"/>
  <c r="Z90" i="26"/>
  <c r="AA90" i="26"/>
  <c r="AB90" i="26"/>
  <c r="S91" i="26"/>
  <c r="T91" i="26"/>
  <c r="U91" i="26"/>
  <c r="V91" i="26"/>
  <c r="W91" i="26"/>
  <c r="X91" i="26"/>
  <c r="Y91" i="26"/>
  <c r="Z91" i="26"/>
  <c r="AA91" i="26"/>
  <c r="AB91" i="26"/>
  <c r="S92" i="26"/>
  <c r="T92" i="26"/>
  <c r="U92" i="26"/>
  <c r="V92" i="26"/>
  <c r="W92" i="26"/>
  <c r="X92" i="26"/>
  <c r="Y92" i="26"/>
  <c r="Z92" i="26"/>
  <c r="AA92" i="26"/>
  <c r="AB92" i="26"/>
  <c r="S93" i="26"/>
  <c r="T93" i="26"/>
  <c r="U93" i="26"/>
  <c r="V93" i="26"/>
  <c r="W93" i="26"/>
  <c r="X93" i="26"/>
  <c r="Y93" i="26"/>
  <c r="Z93" i="26"/>
  <c r="AA93" i="26"/>
  <c r="AB93" i="26"/>
  <c r="S94" i="26"/>
  <c r="T94" i="26"/>
  <c r="U94" i="26"/>
  <c r="V94" i="26"/>
  <c r="W94" i="26"/>
  <c r="X94" i="26"/>
  <c r="Y94" i="26"/>
  <c r="Z94" i="26"/>
  <c r="AA94" i="26"/>
  <c r="AB94" i="26"/>
  <c r="T67" i="26"/>
  <c r="U67" i="26"/>
  <c r="V67" i="26"/>
  <c r="W67" i="26"/>
  <c r="X67" i="26"/>
  <c r="Y67" i="26"/>
  <c r="Z67" i="26"/>
  <c r="AA67" i="26"/>
  <c r="AB67" i="26"/>
  <c r="S67" i="26"/>
  <c r="B68" i="26"/>
  <c r="B24" i="26" s="1"/>
  <c r="C68" i="26"/>
  <c r="C24" i="26" s="1"/>
  <c r="D68" i="26"/>
  <c r="D24" i="26" s="1"/>
  <c r="E68" i="26"/>
  <c r="E24" i="26" s="1"/>
  <c r="F68" i="26"/>
  <c r="F24" i="26" s="1"/>
  <c r="G68" i="26"/>
  <c r="G24" i="26" s="1"/>
  <c r="H68" i="26"/>
  <c r="H24" i="26" s="1"/>
  <c r="I68" i="26"/>
  <c r="I24" i="26" s="1"/>
  <c r="J68" i="26"/>
  <c r="J24" i="26" s="1"/>
  <c r="K68" i="26"/>
  <c r="K24" i="26" s="1"/>
  <c r="L28" i="3" s="1"/>
  <c r="B69" i="26"/>
  <c r="B25" i="26" s="1"/>
  <c r="C69" i="26"/>
  <c r="C25" i="26" s="1"/>
  <c r="D69" i="26"/>
  <c r="D25" i="26" s="1"/>
  <c r="E69" i="26"/>
  <c r="E25" i="26" s="1"/>
  <c r="F69" i="26"/>
  <c r="F25" i="26" s="1"/>
  <c r="G69" i="26"/>
  <c r="G25" i="26" s="1"/>
  <c r="H69" i="26"/>
  <c r="H25" i="26" s="1"/>
  <c r="I69" i="26"/>
  <c r="I25" i="26" s="1"/>
  <c r="J69" i="26"/>
  <c r="J25" i="26" s="1"/>
  <c r="K69" i="26"/>
  <c r="K25" i="26" s="1"/>
  <c r="M28" i="3" s="1"/>
  <c r="B70" i="26"/>
  <c r="B26" i="26" s="1"/>
  <c r="C70" i="26"/>
  <c r="C26" i="26" s="1"/>
  <c r="D70" i="26"/>
  <c r="D26" i="26" s="1"/>
  <c r="E70" i="26"/>
  <c r="E26" i="26" s="1"/>
  <c r="F70" i="26"/>
  <c r="F26" i="26" s="1"/>
  <c r="G70" i="26"/>
  <c r="G26" i="26" s="1"/>
  <c r="H70" i="26"/>
  <c r="H26" i="26" s="1"/>
  <c r="I70" i="26"/>
  <c r="I26" i="26" s="1"/>
  <c r="J70" i="26"/>
  <c r="J26" i="26" s="1"/>
  <c r="K70" i="26"/>
  <c r="K26" i="26" s="1"/>
  <c r="N28" i="3" s="1"/>
  <c r="B71" i="26"/>
  <c r="B27" i="26" s="1"/>
  <c r="C71" i="26"/>
  <c r="C27" i="26" s="1"/>
  <c r="D71" i="26"/>
  <c r="D27" i="26" s="1"/>
  <c r="E71" i="26"/>
  <c r="E27" i="26" s="1"/>
  <c r="F71" i="26"/>
  <c r="F27" i="26" s="1"/>
  <c r="G71" i="26"/>
  <c r="G27" i="26" s="1"/>
  <c r="H71" i="26"/>
  <c r="H27" i="26" s="1"/>
  <c r="I71" i="26"/>
  <c r="I27" i="26" s="1"/>
  <c r="J71" i="26"/>
  <c r="J27" i="26" s="1"/>
  <c r="K71" i="26"/>
  <c r="K27" i="26" s="1"/>
  <c r="O28" i="3" s="1"/>
  <c r="B72" i="26"/>
  <c r="B28" i="26" s="1"/>
  <c r="C72" i="26"/>
  <c r="C28" i="26" s="1"/>
  <c r="D72" i="26"/>
  <c r="D28" i="26" s="1"/>
  <c r="E72" i="26"/>
  <c r="E28" i="26" s="1"/>
  <c r="F72" i="26"/>
  <c r="F28" i="26" s="1"/>
  <c r="G72" i="26"/>
  <c r="G28" i="26" s="1"/>
  <c r="H72" i="26"/>
  <c r="H28" i="26" s="1"/>
  <c r="I72" i="26"/>
  <c r="I28" i="26" s="1"/>
  <c r="J72" i="26"/>
  <c r="J28" i="26" s="1"/>
  <c r="K72" i="26"/>
  <c r="K28" i="26" s="1"/>
  <c r="P28" i="3" s="1"/>
  <c r="B73" i="26"/>
  <c r="B29" i="26" s="1"/>
  <c r="C73" i="26"/>
  <c r="C29" i="26" s="1"/>
  <c r="D73" i="26"/>
  <c r="D29" i="26" s="1"/>
  <c r="E73" i="26"/>
  <c r="E29" i="26" s="1"/>
  <c r="F73" i="26"/>
  <c r="F29" i="26" s="1"/>
  <c r="G73" i="26"/>
  <c r="G29" i="26" s="1"/>
  <c r="H73" i="26"/>
  <c r="H29" i="26" s="1"/>
  <c r="I73" i="26"/>
  <c r="I29" i="26" s="1"/>
  <c r="J73" i="26"/>
  <c r="J29" i="26" s="1"/>
  <c r="K73" i="26"/>
  <c r="K29" i="26" s="1"/>
  <c r="Q28" i="3" s="1"/>
  <c r="B74" i="26"/>
  <c r="B30" i="26" s="1"/>
  <c r="C74" i="26"/>
  <c r="C30" i="26" s="1"/>
  <c r="D74" i="26"/>
  <c r="D30" i="26" s="1"/>
  <c r="E74" i="26"/>
  <c r="E30" i="26" s="1"/>
  <c r="F74" i="26"/>
  <c r="F30" i="26" s="1"/>
  <c r="G74" i="26"/>
  <c r="G30" i="26" s="1"/>
  <c r="H74" i="26"/>
  <c r="H30" i="26" s="1"/>
  <c r="I74" i="26"/>
  <c r="I30" i="26" s="1"/>
  <c r="J74" i="26"/>
  <c r="J30" i="26" s="1"/>
  <c r="K74" i="26"/>
  <c r="K30" i="26" s="1"/>
  <c r="R28" i="3" s="1"/>
  <c r="B75" i="26"/>
  <c r="B31" i="26" s="1"/>
  <c r="C75" i="26"/>
  <c r="C31" i="26" s="1"/>
  <c r="D75" i="26"/>
  <c r="D31" i="26" s="1"/>
  <c r="E75" i="26"/>
  <c r="E31" i="26" s="1"/>
  <c r="F75" i="26"/>
  <c r="F31" i="26" s="1"/>
  <c r="G75" i="26"/>
  <c r="G31" i="26" s="1"/>
  <c r="H75" i="26"/>
  <c r="H31" i="26" s="1"/>
  <c r="I75" i="26"/>
  <c r="I31" i="26" s="1"/>
  <c r="J75" i="26"/>
  <c r="J31" i="26" s="1"/>
  <c r="K75" i="26"/>
  <c r="K31" i="26" s="1"/>
  <c r="S28" i="3" s="1"/>
  <c r="B76" i="26"/>
  <c r="B32" i="26" s="1"/>
  <c r="C76" i="26"/>
  <c r="C32" i="26" s="1"/>
  <c r="D76" i="26"/>
  <c r="D32" i="26" s="1"/>
  <c r="E76" i="26"/>
  <c r="E32" i="26" s="1"/>
  <c r="F76" i="26"/>
  <c r="F32" i="26" s="1"/>
  <c r="G76" i="26"/>
  <c r="G32" i="26" s="1"/>
  <c r="H76" i="26"/>
  <c r="H32" i="26" s="1"/>
  <c r="I76" i="26"/>
  <c r="I32" i="26" s="1"/>
  <c r="J76" i="26"/>
  <c r="J32" i="26" s="1"/>
  <c r="K76" i="26"/>
  <c r="K32" i="26" s="1"/>
  <c r="T28" i="3" s="1"/>
  <c r="B77" i="26"/>
  <c r="B33" i="26" s="1"/>
  <c r="C77" i="26"/>
  <c r="C33" i="26" s="1"/>
  <c r="D77" i="26"/>
  <c r="D33" i="26" s="1"/>
  <c r="E77" i="26"/>
  <c r="E33" i="26" s="1"/>
  <c r="F77" i="26"/>
  <c r="F33" i="26" s="1"/>
  <c r="G77" i="26"/>
  <c r="G33" i="26" s="1"/>
  <c r="H77" i="26"/>
  <c r="H33" i="26" s="1"/>
  <c r="I77" i="26"/>
  <c r="I33" i="26" s="1"/>
  <c r="J77" i="26"/>
  <c r="J33" i="26" s="1"/>
  <c r="K77" i="26"/>
  <c r="K33" i="26" s="1"/>
  <c r="U28" i="3" s="1"/>
  <c r="B78" i="26"/>
  <c r="B34" i="26" s="1"/>
  <c r="C78" i="26"/>
  <c r="C34" i="26" s="1"/>
  <c r="D78" i="26"/>
  <c r="D34" i="26" s="1"/>
  <c r="E78" i="26"/>
  <c r="E34" i="26" s="1"/>
  <c r="F78" i="26"/>
  <c r="F34" i="26" s="1"/>
  <c r="G78" i="26"/>
  <c r="G34" i="26" s="1"/>
  <c r="H78" i="26"/>
  <c r="H34" i="26" s="1"/>
  <c r="I78" i="26"/>
  <c r="I34" i="26" s="1"/>
  <c r="J78" i="26"/>
  <c r="J34" i="26" s="1"/>
  <c r="K78" i="26"/>
  <c r="K34" i="26" s="1"/>
  <c r="V28" i="3" s="1"/>
  <c r="B79" i="26"/>
  <c r="B35" i="26" s="1"/>
  <c r="C79" i="26"/>
  <c r="C35" i="26" s="1"/>
  <c r="D79" i="26"/>
  <c r="D35" i="26" s="1"/>
  <c r="E79" i="26"/>
  <c r="E35" i="26" s="1"/>
  <c r="F79" i="26"/>
  <c r="F35" i="26" s="1"/>
  <c r="G79" i="26"/>
  <c r="G35" i="26" s="1"/>
  <c r="H79" i="26"/>
  <c r="H35" i="26" s="1"/>
  <c r="I79" i="26"/>
  <c r="I35" i="26" s="1"/>
  <c r="J79" i="26"/>
  <c r="J35" i="26" s="1"/>
  <c r="K79" i="26"/>
  <c r="K35" i="26" s="1"/>
  <c r="W28" i="3" s="1"/>
  <c r="B80" i="26"/>
  <c r="B36" i="26" s="1"/>
  <c r="C80" i="26"/>
  <c r="C36" i="26" s="1"/>
  <c r="D80" i="26"/>
  <c r="D36" i="26" s="1"/>
  <c r="E80" i="26"/>
  <c r="E36" i="26" s="1"/>
  <c r="F80" i="26"/>
  <c r="F36" i="26" s="1"/>
  <c r="G80" i="26"/>
  <c r="G36" i="26" s="1"/>
  <c r="H80" i="26"/>
  <c r="H36" i="26" s="1"/>
  <c r="I80" i="26"/>
  <c r="I36" i="26" s="1"/>
  <c r="J80" i="26"/>
  <c r="J36" i="26" s="1"/>
  <c r="K80" i="26"/>
  <c r="K36" i="26" s="1"/>
  <c r="X28" i="3" s="1"/>
  <c r="B81" i="26"/>
  <c r="B37" i="26" s="1"/>
  <c r="C81" i="26"/>
  <c r="C37" i="26" s="1"/>
  <c r="D81" i="26"/>
  <c r="D37" i="26" s="1"/>
  <c r="E81" i="26"/>
  <c r="E37" i="26" s="1"/>
  <c r="F81" i="26"/>
  <c r="F37" i="26" s="1"/>
  <c r="G81" i="26"/>
  <c r="G37" i="26" s="1"/>
  <c r="H81" i="26"/>
  <c r="H37" i="26" s="1"/>
  <c r="I81" i="26"/>
  <c r="I37" i="26" s="1"/>
  <c r="J81" i="26"/>
  <c r="J37" i="26" s="1"/>
  <c r="K81" i="26"/>
  <c r="K37" i="26" s="1"/>
  <c r="Y28" i="3" s="1"/>
  <c r="B82" i="26"/>
  <c r="B38" i="26" s="1"/>
  <c r="C82" i="26"/>
  <c r="C38" i="26" s="1"/>
  <c r="D82" i="26"/>
  <c r="D38" i="26" s="1"/>
  <c r="E82" i="26"/>
  <c r="E38" i="26" s="1"/>
  <c r="F82" i="26"/>
  <c r="F38" i="26" s="1"/>
  <c r="G82" i="26"/>
  <c r="G38" i="26" s="1"/>
  <c r="H82" i="26"/>
  <c r="H38" i="26" s="1"/>
  <c r="I82" i="26"/>
  <c r="I38" i="26" s="1"/>
  <c r="J82" i="26"/>
  <c r="J38" i="26" s="1"/>
  <c r="K82" i="26"/>
  <c r="K38" i="26" s="1"/>
  <c r="Z28" i="3" s="1"/>
  <c r="B83" i="26"/>
  <c r="B39" i="26" s="1"/>
  <c r="C83" i="26"/>
  <c r="C39" i="26" s="1"/>
  <c r="D83" i="26"/>
  <c r="D39" i="26" s="1"/>
  <c r="E83" i="26"/>
  <c r="E39" i="26" s="1"/>
  <c r="F83" i="26"/>
  <c r="F39" i="26" s="1"/>
  <c r="G83" i="26"/>
  <c r="G39" i="26" s="1"/>
  <c r="H83" i="26"/>
  <c r="H39" i="26" s="1"/>
  <c r="I83" i="26"/>
  <c r="I39" i="26" s="1"/>
  <c r="J83" i="26"/>
  <c r="J39" i="26" s="1"/>
  <c r="K83" i="26"/>
  <c r="K39" i="26" s="1"/>
  <c r="AA28" i="3" s="1"/>
  <c r="B84" i="26"/>
  <c r="B40" i="26" s="1"/>
  <c r="C84" i="26"/>
  <c r="C40" i="26" s="1"/>
  <c r="D84" i="26"/>
  <c r="D40" i="26" s="1"/>
  <c r="E84" i="26"/>
  <c r="E40" i="26" s="1"/>
  <c r="F84" i="26"/>
  <c r="F40" i="26" s="1"/>
  <c r="G84" i="26"/>
  <c r="G40" i="26" s="1"/>
  <c r="H84" i="26"/>
  <c r="H40" i="26" s="1"/>
  <c r="I84" i="26"/>
  <c r="I40" i="26" s="1"/>
  <c r="J84" i="26"/>
  <c r="J40" i="26" s="1"/>
  <c r="K84" i="26"/>
  <c r="K40" i="26" s="1"/>
  <c r="AB28" i="3" s="1"/>
  <c r="B85" i="26"/>
  <c r="B41" i="26" s="1"/>
  <c r="C85" i="26"/>
  <c r="C41" i="26" s="1"/>
  <c r="D85" i="26"/>
  <c r="D41" i="26" s="1"/>
  <c r="E85" i="26"/>
  <c r="E41" i="26" s="1"/>
  <c r="F85" i="26"/>
  <c r="F41" i="26" s="1"/>
  <c r="G85" i="26"/>
  <c r="G41" i="26" s="1"/>
  <c r="H85" i="26"/>
  <c r="H41" i="26" s="1"/>
  <c r="I85" i="26"/>
  <c r="I41" i="26" s="1"/>
  <c r="J85" i="26"/>
  <c r="J41" i="26" s="1"/>
  <c r="K85" i="26"/>
  <c r="K41" i="26" s="1"/>
  <c r="AC28" i="3" s="1"/>
  <c r="B86" i="26"/>
  <c r="B42" i="26" s="1"/>
  <c r="C86" i="26"/>
  <c r="C42" i="26" s="1"/>
  <c r="D86" i="26"/>
  <c r="D42" i="26" s="1"/>
  <c r="E86" i="26"/>
  <c r="E42" i="26" s="1"/>
  <c r="F86" i="26"/>
  <c r="F42" i="26" s="1"/>
  <c r="G86" i="26"/>
  <c r="G42" i="26" s="1"/>
  <c r="H86" i="26"/>
  <c r="H42" i="26" s="1"/>
  <c r="I86" i="26"/>
  <c r="I42" i="26" s="1"/>
  <c r="J86" i="26"/>
  <c r="J42" i="26" s="1"/>
  <c r="K86" i="26"/>
  <c r="K42" i="26" s="1"/>
  <c r="AD28" i="3" s="1"/>
  <c r="B87" i="26"/>
  <c r="B43" i="26" s="1"/>
  <c r="C87" i="26"/>
  <c r="C43" i="26" s="1"/>
  <c r="D87" i="26"/>
  <c r="D43" i="26" s="1"/>
  <c r="E87" i="26"/>
  <c r="E43" i="26" s="1"/>
  <c r="F87" i="26"/>
  <c r="F43" i="26" s="1"/>
  <c r="G87" i="26"/>
  <c r="G43" i="26" s="1"/>
  <c r="H87" i="26"/>
  <c r="H43" i="26" s="1"/>
  <c r="I87" i="26"/>
  <c r="I43" i="26" s="1"/>
  <c r="J87" i="26"/>
  <c r="J43" i="26" s="1"/>
  <c r="B88" i="26"/>
  <c r="B44" i="26" s="1"/>
  <c r="C88" i="26"/>
  <c r="C44" i="26" s="1"/>
  <c r="D88" i="26"/>
  <c r="D44" i="26" s="1"/>
  <c r="E88" i="26"/>
  <c r="E44" i="26" s="1"/>
  <c r="F88" i="26"/>
  <c r="F44" i="26" s="1"/>
  <c r="G88" i="26"/>
  <c r="G44" i="26" s="1"/>
  <c r="H88" i="26"/>
  <c r="H44" i="26" s="1"/>
  <c r="I88" i="26"/>
  <c r="I44" i="26" s="1"/>
  <c r="J88" i="26"/>
  <c r="J44" i="26" s="1"/>
  <c r="K88" i="26"/>
  <c r="K44" i="26" s="1"/>
  <c r="AF28" i="3" s="1"/>
  <c r="B89" i="26"/>
  <c r="B45" i="26" s="1"/>
  <c r="C89" i="26"/>
  <c r="C45" i="26" s="1"/>
  <c r="D89" i="26"/>
  <c r="D45" i="26" s="1"/>
  <c r="E89" i="26"/>
  <c r="E45" i="26" s="1"/>
  <c r="F89" i="26"/>
  <c r="F45" i="26" s="1"/>
  <c r="G89" i="26"/>
  <c r="G45" i="26" s="1"/>
  <c r="H89" i="26"/>
  <c r="H45" i="26" s="1"/>
  <c r="I89" i="26"/>
  <c r="I45" i="26" s="1"/>
  <c r="J89" i="26"/>
  <c r="J45" i="26" s="1"/>
  <c r="K89" i="26"/>
  <c r="K45" i="26" s="1"/>
  <c r="AG28" i="3" s="1"/>
  <c r="B90" i="26"/>
  <c r="B46" i="26" s="1"/>
  <c r="C90" i="26"/>
  <c r="C46" i="26" s="1"/>
  <c r="D90" i="26"/>
  <c r="D46" i="26" s="1"/>
  <c r="E90" i="26"/>
  <c r="E46" i="26" s="1"/>
  <c r="F90" i="26"/>
  <c r="F46" i="26" s="1"/>
  <c r="G90" i="26"/>
  <c r="G46" i="26" s="1"/>
  <c r="H90" i="26"/>
  <c r="H46" i="26" s="1"/>
  <c r="I90" i="26"/>
  <c r="I46" i="26" s="1"/>
  <c r="J90" i="26"/>
  <c r="J46" i="26" s="1"/>
  <c r="K90" i="26"/>
  <c r="K46" i="26" s="1"/>
  <c r="AH28" i="3" s="1"/>
  <c r="B91" i="26"/>
  <c r="B47" i="26" s="1"/>
  <c r="C91" i="26"/>
  <c r="C47" i="26" s="1"/>
  <c r="D91" i="26"/>
  <c r="D47" i="26" s="1"/>
  <c r="E91" i="26"/>
  <c r="E47" i="26" s="1"/>
  <c r="F91" i="26"/>
  <c r="F47" i="26" s="1"/>
  <c r="G91" i="26"/>
  <c r="G47" i="26" s="1"/>
  <c r="H91" i="26"/>
  <c r="H47" i="26" s="1"/>
  <c r="I91" i="26"/>
  <c r="I47" i="26" s="1"/>
  <c r="J91" i="26"/>
  <c r="J47" i="26" s="1"/>
  <c r="K91" i="26"/>
  <c r="K47" i="26" s="1"/>
  <c r="AI28" i="3" s="1"/>
  <c r="B92" i="26"/>
  <c r="B48" i="26" s="1"/>
  <c r="C92" i="26"/>
  <c r="C48" i="26" s="1"/>
  <c r="D92" i="26"/>
  <c r="D48" i="26" s="1"/>
  <c r="E92" i="26"/>
  <c r="E48" i="26" s="1"/>
  <c r="F92" i="26"/>
  <c r="F48" i="26" s="1"/>
  <c r="G92" i="26"/>
  <c r="G48" i="26" s="1"/>
  <c r="H92" i="26"/>
  <c r="H48" i="26" s="1"/>
  <c r="I92" i="26"/>
  <c r="I48" i="26" s="1"/>
  <c r="J92" i="26"/>
  <c r="J48" i="26" s="1"/>
  <c r="K92" i="26"/>
  <c r="K48" i="26" s="1"/>
  <c r="AJ28" i="3" s="1"/>
  <c r="B93" i="26"/>
  <c r="B49" i="26" s="1"/>
  <c r="C93" i="26"/>
  <c r="C49" i="26" s="1"/>
  <c r="D93" i="26"/>
  <c r="D49" i="26" s="1"/>
  <c r="E93" i="26"/>
  <c r="E49" i="26" s="1"/>
  <c r="F93" i="26"/>
  <c r="F49" i="26" s="1"/>
  <c r="G93" i="26"/>
  <c r="G49" i="26" s="1"/>
  <c r="H93" i="26"/>
  <c r="H49" i="26" s="1"/>
  <c r="I93" i="26"/>
  <c r="I49" i="26" s="1"/>
  <c r="J93" i="26"/>
  <c r="J49" i="26" s="1"/>
  <c r="K93" i="26"/>
  <c r="K49" i="26" s="1"/>
  <c r="AK28" i="3" s="1"/>
  <c r="B94" i="26"/>
  <c r="B50" i="26" s="1"/>
  <c r="C94" i="26"/>
  <c r="C50" i="26" s="1"/>
  <c r="D94" i="26"/>
  <c r="D50" i="26" s="1"/>
  <c r="E94" i="26"/>
  <c r="E50" i="26" s="1"/>
  <c r="F94" i="26"/>
  <c r="F50" i="26" s="1"/>
  <c r="G94" i="26"/>
  <c r="G50" i="26" s="1"/>
  <c r="H94" i="26"/>
  <c r="H50" i="26" s="1"/>
  <c r="I94" i="26"/>
  <c r="I50" i="26" s="1"/>
  <c r="J94" i="26"/>
  <c r="J50" i="26" s="1"/>
  <c r="K94" i="26"/>
  <c r="K50" i="26" s="1"/>
  <c r="AL28" i="3" s="1"/>
  <c r="C67" i="26"/>
  <c r="C23" i="26" s="1"/>
  <c r="D67" i="26"/>
  <c r="D23" i="26" s="1"/>
  <c r="E67" i="26"/>
  <c r="E23" i="26" s="1"/>
  <c r="F67" i="26"/>
  <c r="F23" i="26" s="1"/>
  <c r="G67" i="26"/>
  <c r="G23" i="26" s="1"/>
  <c r="H67" i="26"/>
  <c r="H23" i="26" s="1"/>
  <c r="I67" i="26"/>
  <c r="I23" i="26" s="1"/>
  <c r="J67" i="26"/>
  <c r="J23" i="26" s="1"/>
  <c r="K67" i="26"/>
  <c r="K23" i="26" s="1"/>
  <c r="K28" i="3" s="1"/>
  <c r="B67" i="26"/>
  <c r="B23" i="26" s="1"/>
  <c r="C20" i="8" l="1"/>
  <c r="C21" i="8"/>
  <c r="N8" i="3" s="1"/>
  <c r="C22" i="8"/>
  <c r="O8" i="3" s="1"/>
  <c r="P8" i="3"/>
  <c r="C24" i="8"/>
  <c r="Q8" i="3" s="1"/>
  <c r="C25" i="8"/>
  <c r="R8" i="3" s="1"/>
  <c r="C26" i="8"/>
  <c r="S8" i="3" s="1"/>
  <c r="C27" i="8"/>
  <c r="T8" i="3" s="1"/>
  <c r="C28" i="8"/>
  <c r="U8" i="3" s="1"/>
  <c r="C29" i="8"/>
  <c r="V8" i="3" s="1"/>
  <c r="C30" i="8"/>
  <c r="W8" i="3" s="1"/>
  <c r="C31" i="8"/>
  <c r="X8" i="3" s="1"/>
  <c r="C32" i="8"/>
  <c r="Y8" i="3" s="1"/>
  <c r="C33" i="8"/>
  <c r="Z8" i="3" s="1"/>
  <c r="C34" i="8"/>
  <c r="AA8" i="3" s="1"/>
  <c r="C35" i="8"/>
  <c r="AB8" i="3" s="1"/>
  <c r="C36" i="8"/>
  <c r="AC8" i="3" s="1"/>
  <c r="C37" i="8"/>
  <c r="AD8" i="3" s="1"/>
  <c r="C38" i="8"/>
  <c r="AE8" i="3" s="1"/>
  <c r="C39" i="8"/>
  <c r="AF8" i="3" s="1"/>
  <c r="C40" i="8"/>
  <c r="AG8" i="3" s="1"/>
  <c r="C41" i="8"/>
  <c r="AH8" i="3" s="1"/>
  <c r="C42" i="8"/>
  <c r="AI8" i="3" s="1"/>
  <c r="C43" i="8"/>
  <c r="AJ8" i="3" s="1"/>
  <c r="C44" i="8"/>
  <c r="AK8" i="3" s="1"/>
  <c r="C45" i="8"/>
  <c r="AL8" i="3" s="1"/>
  <c r="C19" i="8"/>
  <c r="L8" i="3" s="1"/>
  <c r="M7" i="3"/>
  <c r="B21" i="8"/>
  <c r="N7" i="3" s="1"/>
  <c r="B22" i="8"/>
  <c r="O7" i="3" s="1"/>
  <c r="P7" i="3"/>
  <c r="B24" i="8"/>
  <c r="Q7" i="3" s="1"/>
  <c r="B25" i="8"/>
  <c r="R7" i="3" s="1"/>
  <c r="B26" i="8"/>
  <c r="S7" i="3" s="1"/>
  <c r="B27" i="8"/>
  <c r="T7" i="3" s="1"/>
  <c r="B28" i="8"/>
  <c r="U7" i="3" s="1"/>
  <c r="B29" i="8"/>
  <c r="V7" i="3" s="1"/>
  <c r="B30" i="8"/>
  <c r="W7" i="3" s="1"/>
  <c r="B31" i="8"/>
  <c r="X7" i="3" s="1"/>
  <c r="B32" i="8"/>
  <c r="Y7" i="3" s="1"/>
  <c r="B33" i="8"/>
  <c r="Z7" i="3" s="1"/>
  <c r="B34" i="8"/>
  <c r="AA7" i="3" s="1"/>
  <c r="B35" i="8"/>
  <c r="AB7" i="3" s="1"/>
  <c r="B36" i="8"/>
  <c r="AC7" i="3" s="1"/>
  <c r="B37" i="8"/>
  <c r="AD7" i="3" s="1"/>
  <c r="B38" i="8"/>
  <c r="AE7" i="3" s="1"/>
  <c r="B39" i="8"/>
  <c r="AF7" i="3" s="1"/>
  <c r="B40" i="8"/>
  <c r="AG7" i="3" s="1"/>
  <c r="B41" i="8"/>
  <c r="AH7" i="3" s="1"/>
  <c r="B42" i="8"/>
  <c r="AI7" i="3" s="1"/>
  <c r="B43" i="8"/>
  <c r="AJ7" i="3" s="1"/>
  <c r="B44" i="8"/>
  <c r="AK7" i="3" s="1"/>
  <c r="B45" i="8"/>
  <c r="AL7" i="3" s="1"/>
  <c r="B19" i="8"/>
  <c r="L7" i="3" s="1"/>
  <c r="M8" i="3" l="1"/>
  <c r="E35" i="8"/>
  <c r="E34" i="8"/>
  <c r="E27" i="8"/>
  <c r="E42" i="8"/>
  <c r="E26" i="8"/>
  <c r="E43" i="8"/>
  <c r="E39" i="8"/>
  <c r="E31" i="8"/>
  <c r="E23" i="8"/>
  <c r="E38" i="8"/>
  <c r="E30" i="8"/>
  <c r="E22" i="8"/>
  <c r="E19" i="8"/>
  <c r="E45" i="8"/>
  <c r="E41" i="8"/>
  <c r="E37" i="8"/>
  <c r="E33" i="8"/>
  <c r="E29" i="8"/>
  <c r="E25" i="8"/>
  <c r="E21" i="8"/>
  <c r="E44" i="8"/>
  <c r="E40" i="8"/>
  <c r="E36" i="8"/>
  <c r="E32" i="8"/>
  <c r="E28" i="8"/>
  <c r="E24" i="8"/>
  <c r="E20" i="8"/>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AL9" i="3"/>
  <c r="AK9" i="3"/>
  <c r="AJ9" i="3"/>
  <c r="AI9" i="3"/>
  <c r="AH9" i="3"/>
  <c r="AG9" i="3"/>
  <c r="AF9" i="3"/>
  <c r="AE9" i="3"/>
  <c r="AD9" i="3"/>
  <c r="AC9" i="3"/>
  <c r="AB9" i="3"/>
  <c r="AA9" i="3"/>
  <c r="Z9" i="3"/>
  <c r="Y9" i="3"/>
  <c r="X9" i="3"/>
  <c r="W9" i="3"/>
  <c r="V9" i="3"/>
  <c r="U9" i="3"/>
  <c r="T9" i="3"/>
  <c r="S9" i="3"/>
  <c r="R9" i="3"/>
  <c r="Q9" i="3"/>
  <c r="P9" i="3"/>
  <c r="O9" i="3"/>
  <c r="N9" i="3"/>
  <c r="M9" i="3"/>
  <c r="L9" i="3"/>
  <c r="K10" i="3"/>
  <c r="K9" i="3"/>
  <c r="S19" i="3"/>
  <c r="R19" i="3"/>
  <c r="Q19" i="3"/>
  <c r="P19" i="3"/>
  <c r="O19" i="3"/>
  <c r="N19" i="3"/>
  <c r="M19" i="3"/>
  <c r="L19" i="3"/>
  <c r="K19" i="3"/>
  <c r="S18" i="3"/>
  <c r="R18" i="3"/>
  <c r="Q18" i="3"/>
  <c r="P18" i="3"/>
  <c r="O18" i="3"/>
  <c r="N18" i="3"/>
  <c r="M18" i="3"/>
  <c r="L18" i="3"/>
  <c r="K18" i="3"/>
  <c r="S35" i="3"/>
  <c r="R35" i="3"/>
  <c r="Q35" i="3"/>
  <c r="P35" i="3"/>
  <c r="O35" i="3"/>
  <c r="N35" i="3"/>
  <c r="M35" i="3"/>
  <c r="L35" i="3"/>
  <c r="S34" i="3"/>
  <c r="R34" i="3"/>
  <c r="Q34" i="3"/>
  <c r="P34" i="3"/>
  <c r="O34" i="3"/>
  <c r="N34" i="3"/>
  <c r="M34" i="3"/>
  <c r="L34" i="3"/>
  <c r="K35" i="3"/>
  <c r="K34" i="3"/>
  <c r="G21" i="22"/>
  <c r="L30" i="3" s="1"/>
  <c r="G22" i="22"/>
  <c r="M30" i="3" s="1"/>
  <c r="G23" i="22"/>
  <c r="N30" i="3" s="1"/>
  <c r="G24" i="22"/>
  <c r="O30" i="3" s="1"/>
  <c r="G25" i="22"/>
  <c r="P30" i="3" s="1"/>
  <c r="G26" i="22"/>
  <c r="Q30" i="3" s="1"/>
  <c r="G27" i="22"/>
  <c r="R30" i="3" s="1"/>
  <c r="G28" i="22"/>
  <c r="S30" i="3" s="1"/>
  <c r="G29" i="22"/>
  <c r="T30" i="3" s="1"/>
  <c r="G30" i="22"/>
  <c r="U30" i="3" s="1"/>
  <c r="G31" i="22"/>
  <c r="V30" i="3" s="1"/>
  <c r="G32" i="22"/>
  <c r="W30" i="3" s="1"/>
  <c r="G33" i="22"/>
  <c r="X30" i="3" s="1"/>
  <c r="G34" i="22"/>
  <c r="Y30" i="3" s="1"/>
  <c r="G35" i="22"/>
  <c r="Z30" i="3" s="1"/>
  <c r="G36" i="22"/>
  <c r="AA30" i="3" s="1"/>
  <c r="G37" i="22"/>
  <c r="AB30" i="3" s="1"/>
  <c r="G38" i="22"/>
  <c r="AC30" i="3" s="1"/>
  <c r="G39" i="22"/>
  <c r="AD30" i="3" s="1"/>
  <c r="G40" i="22"/>
  <c r="AE30" i="3" s="1"/>
  <c r="G41" i="22"/>
  <c r="AF30" i="3" s="1"/>
  <c r="G42" i="22"/>
  <c r="AG30" i="3" s="1"/>
  <c r="G43" i="22"/>
  <c r="AH30" i="3" s="1"/>
  <c r="G44" i="22"/>
  <c r="AI30" i="3" s="1"/>
  <c r="G45" i="22"/>
  <c r="G46" i="22"/>
  <c r="G47" i="22"/>
  <c r="AL30" i="3" s="1"/>
  <c r="G20" i="22"/>
  <c r="K30" i="3" s="1"/>
  <c r="L52" i="19"/>
  <c r="L49" i="19"/>
  <c r="K49" i="19"/>
  <c r="L44" i="19"/>
  <c r="AH26" i="3" s="1"/>
  <c r="L39" i="19"/>
  <c r="AC26" i="3" s="1"/>
  <c r="K50" i="17"/>
  <c r="K49" i="17"/>
  <c r="K47" i="17"/>
  <c r="AL25" i="3" s="1"/>
  <c r="K43" i="17"/>
  <c r="AH25" i="3" s="1"/>
  <c r="K34" i="17"/>
  <c r="Y25" i="3" s="1"/>
  <c r="K32" i="17"/>
  <c r="W25" i="3" s="1"/>
  <c r="J32" i="17"/>
  <c r="I32" i="17"/>
  <c r="G26" i="18"/>
  <c r="L62" i="16"/>
  <c r="L104" i="16" s="1"/>
  <c r="L85" i="16"/>
  <c r="K85" i="16"/>
  <c r="L84" i="16"/>
  <c r="L80" i="16"/>
  <c r="L77" i="16"/>
  <c r="L75" i="16"/>
  <c r="L33" i="16"/>
  <c r="K33" i="16"/>
  <c r="L116" i="16"/>
  <c r="W23" i="3" s="1"/>
  <c r="S17" i="3"/>
  <c r="R17" i="3"/>
  <c r="Q17" i="3"/>
  <c r="P17" i="3"/>
  <c r="O17" i="3"/>
  <c r="N17" i="3"/>
  <c r="M17" i="3"/>
  <c r="L17" i="3"/>
  <c r="K17" i="3"/>
  <c r="S16" i="3"/>
  <c r="R16" i="3"/>
  <c r="Q16" i="3"/>
  <c r="P16" i="3"/>
  <c r="O16" i="3"/>
  <c r="N16" i="3"/>
  <c r="M16" i="3"/>
  <c r="L16" i="3"/>
  <c r="K16" i="3"/>
  <c r="S15" i="3"/>
  <c r="R15" i="3"/>
  <c r="Q15" i="3"/>
  <c r="P15" i="3"/>
  <c r="O15" i="3"/>
  <c r="N15" i="3"/>
  <c r="M15" i="3"/>
  <c r="L15" i="3"/>
  <c r="K15" i="3"/>
  <c r="S14" i="3"/>
  <c r="R14" i="3"/>
  <c r="Q14" i="3"/>
  <c r="P14" i="3"/>
  <c r="O14" i="3"/>
  <c r="N14" i="3"/>
  <c r="M14" i="3"/>
  <c r="L14" i="3"/>
  <c r="K14" i="3"/>
  <c r="AL6" i="3"/>
  <c r="AK6" i="3"/>
  <c r="AJ6" i="3"/>
  <c r="AI6" i="3"/>
  <c r="AH6" i="3"/>
  <c r="AG6" i="3"/>
  <c r="AF6" i="3"/>
  <c r="AE6" i="3"/>
  <c r="AD6" i="3"/>
  <c r="AC6" i="3"/>
  <c r="AB6" i="3"/>
  <c r="AA6" i="3"/>
  <c r="Z6" i="3"/>
  <c r="Y6" i="3"/>
  <c r="X6" i="3"/>
  <c r="W6" i="3"/>
  <c r="V6" i="3"/>
  <c r="U6" i="3"/>
  <c r="T6" i="3"/>
  <c r="S6" i="3"/>
  <c r="R6" i="3"/>
  <c r="Q6" i="3"/>
  <c r="P6" i="3"/>
  <c r="O6" i="3"/>
  <c r="N6" i="3"/>
  <c r="M6" i="3"/>
  <c r="L6" i="3"/>
  <c r="AL5" i="3"/>
  <c r="AK5" i="3"/>
  <c r="AJ5" i="3"/>
  <c r="AI5" i="3"/>
  <c r="AH5" i="3"/>
  <c r="AG5" i="3"/>
  <c r="AF5" i="3"/>
  <c r="AE5" i="3"/>
  <c r="AD5" i="3"/>
  <c r="AC5" i="3"/>
  <c r="AB5" i="3"/>
  <c r="AA5" i="3"/>
  <c r="Z5" i="3"/>
  <c r="Y5" i="3"/>
  <c r="X5" i="3"/>
  <c r="W5" i="3"/>
  <c r="V5" i="3"/>
  <c r="U5" i="3"/>
  <c r="T5" i="3"/>
  <c r="S5" i="3"/>
  <c r="R5" i="3"/>
  <c r="Q5" i="3"/>
  <c r="P5" i="3"/>
  <c r="O5" i="3"/>
  <c r="N5" i="3"/>
  <c r="M5" i="3"/>
  <c r="L5" i="3"/>
  <c r="AL4" i="3"/>
  <c r="AK4" i="3"/>
  <c r="AJ4" i="3"/>
  <c r="AI4" i="3"/>
  <c r="AH4" i="3"/>
  <c r="AG4" i="3"/>
  <c r="AF4" i="3"/>
  <c r="AE4" i="3"/>
  <c r="AD4" i="3"/>
  <c r="AC4" i="3"/>
  <c r="AB4" i="3"/>
  <c r="AA4" i="3"/>
  <c r="Z4" i="3"/>
  <c r="Y4" i="3"/>
  <c r="X4" i="3"/>
  <c r="W4" i="3"/>
  <c r="V4" i="3"/>
  <c r="U4" i="3"/>
  <c r="T4" i="3"/>
  <c r="S4" i="3"/>
  <c r="R4" i="3"/>
  <c r="Q4" i="3"/>
  <c r="P4" i="3"/>
  <c r="O4" i="3"/>
  <c r="N4" i="3"/>
  <c r="M4" i="3"/>
  <c r="L4" i="3"/>
  <c r="K6" i="3"/>
  <c r="K5" i="3"/>
  <c r="K4" i="3"/>
  <c r="AJ30" i="3" l="1"/>
  <c r="AK30" i="3"/>
  <c r="S26" i="3"/>
  <c r="R26" i="3"/>
  <c r="Q26" i="3"/>
  <c r="P26" i="3"/>
  <c r="O26" i="3"/>
  <c r="N26" i="3"/>
  <c r="M26" i="3"/>
  <c r="L26" i="3"/>
  <c r="K26" i="3"/>
  <c r="S25" i="3"/>
  <c r="R25" i="3"/>
  <c r="Q25" i="3"/>
  <c r="P25" i="3"/>
  <c r="O25" i="3"/>
  <c r="N25" i="3"/>
  <c r="M25" i="3"/>
  <c r="L25" i="3"/>
  <c r="S33" i="3"/>
  <c r="R33" i="3"/>
  <c r="Q33" i="3"/>
  <c r="P33" i="3"/>
  <c r="O33" i="3"/>
  <c r="N33" i="3"/>
  <c r="M33" i="3"/>
  <c r="L33" i="3"/>
  <c r="S24" i="3"/>
  <c r="R24" i="3"/>
  <c r="Q24" i="3"/>
  <c r="P24" i="3"/>
  <c r="O24" i="3"/>
  <c r="N24" i="3"/>
  <c r="M24" i="3"/>
  <c r="L24" i="3"/>
  <c r="K24" i="3"/>
  <c r="C104" i="16"/>
  <c r="M135" i="16"/>
  <c r="L135" i="16"/>
  <c r="K135" i="16"/>
  <c r="J135" i="16"/>
  <c r="I135" i="16"/>
  <c r="H135" i="16"/>
  <c r="G135" i="16"/>
  <c r="F135" i="16"/>
  <c r="E135" i="16"/>
  <c r="D135" i="16"/>
  <c r="C135" i="16"/>
  <c r="M134" i="16"/>
  <c r="L134" i="16"/>
  <c r="K134" i="16"/>
  <c r="J134" i="16"/>
  <c r="I134" i="16"/>
  <c r="H134" i="16"/>
  <c r="G134" i="16"/>
  <c r="F134" i="16"/>
  <c r="E134" i="16"/>
  <c r="D134" i="16"/>
  <c r="C134" i="16"/>
  <c r="M133" i="16"/>
  <c r="L133" i="16"/>
  <c r="K133" i="16"/>
  <c r="J133" i="16"/>
  <c r="I133" i="16"/>
  <c r="H133" i="16"/>
  <c r="G133" i="16"/>
  <c r="F133" i="16"/>
  <c r="E133" i="16"/>
  <c r="D133" i="16"/>
  <c r="C133" i="16"/>
  <c r="M132" i="16"/>
  <c r="L132" i="16"/>
  <c r="K132" i="16"/>
  <c r="J132" i="16"/>
  <c r="I132" i="16"/>
  <c r="H132" i="16"/>
  <c r="G132" i="16"/>
  <c r="F132" i="16"/>
  <c r="E132" i="16"/>
  <c r="D132" i="16"/>
  <c r="C132" i="16"/>
  <c r="M131" i="16"/>
  <c r="L131" i="16"/>
  <c r="AL23" i="3" s="1"/>
  <c r="K131" i="16"/>
  <c r="J131" i="16"/>
  <c r="I131" i="16"/>
  <c r="H131" i="16"/>
  <c r="G131" i="16"/>
  <c r="F131" i="16"/>
  <c r="E131" i="16"/>
  <c r="D131" i="16"/>
  <c r="C131" i="16"/>
  <c r="M130" i="16"/>
  <c r="L130" i="16"/>
  <c r="AK23" i="3" s="1"/>
  <c r="K130" i="16"/>
  <c r="J130" i="16"/>
  <c r="I130" i="16"/>
  <c r="H130" i="16"/>
  <c r="G130" i="16"/>
  <c r="F130" i="16"/>
  <c r="E130" i="16"/>
  <c r="D130" i="16"/>
  <c r="C130" i="16"/>
  <c r="M129" i="16"/>
  <c r="L129" i="16"/>
  <c r="AJ23" i="3" s="1"/>
  <c r="K129" i="16"/>
  <c r="J129" i="16"/>
  <c r="I129" i="16"/>
  <c r="H129" i="16"/>
  <c r="G129" i="16"/>
  <c r="F129" i="16"/>
  <c r="E129" i="16"/>
  <c r="D129" i="16"/>
  <c r="C129" i="16"/>
  <c r="M128" i="16"/>
  <c r="L128" i="16"/>
  <c r="AI23" i="3" s="1"/>
  <c r="K128" i="16"/>
  <c r="J128" i="16"/>
  <c r="I128" i="16"/>
  <c r="H128" i="16"/>
  <c r="G128" i="16"/>
  <c r="F128" i="16"/>
  <c r="E128" i="16"/>
  <c r="D128" i="16"/>
  <c r="C128" i="16"/>
  <c r="M127" i="16"/>
  <c r="L127" i="16"/>
  <c r="AH23" i="3" s="1"/>
  <c r="K127" i="16"/>
  <c r="J127" i="16"/>
  <c r="I127" i="16"/>
  <c r="H127" i="16"/>
  <c r="G127" i="16"/>
  <c r="F127" i="16"/>
  <c r="E127" i="16"/>
  <c r="D127" i="16"/>
  <c r="C127" i="16"/>
  <c r="M126" i="16"/>
  <c r="L126" i="16"/>
  <c r="AG23" i="3" s="1"/>
  <c r="K126" i="16"/>
  <c r="J126" i="16"/>
  <c r="I126" i="16"/>
  <c r="H126" i="16"/>
  <c r="G126" i="16"/>
  <c r="F126" i="16"/>
  <c r="E126" i="16"/>
  <c r="D126" i="16"/>
  <c r="C126" i="16"/>
  <c r="M125" i="16"/>
  <c r="L125" i="16"/>
  <c r="AF23" i="3" s="1"/>
  <c r="K125" i="16"/>
  <c r="J125" i="16"/>
  <c r="I125" i="16"/>
  <c r="H125" i="16"/>
  <c r="G125" i="16"/>
  <c r="F125" i="16"/>
  <c r="E125" i="16"/>
  <c r="D125" i="16"/>
  <c r="C125" i="16"/>
  <c r="M124" i="16"/>
  <c r="L124" i="16"/>
  <c r="AE23" i="3" s="1"/>
  <c r="K124" i="16"/>
  <c r="J124" i="16"/>
  <c r="I124" i="16"/>
  <c r="H124" i="16"/>
  <c r="G124" i="16"/>
  <c r="F124" i="16"/>
  <c r="E124" i="16"/>
  <c r="D124" i="16"/>
  <c r="C124" i="16"/>
  <c r="M123" i="16"/>
  <c r="L123" i="16"/>
  <c r="AD23" i="3" s="1"/>
  <c r="K123" i="16"/>
  <c r="J123" i="16"/>
  <c r="I123" i="16"/>
  <c r="H123" i="16"/>
  <c r="G123" i="16"/>
  <c r="F123" i="16"/>
  <c r="E123" i="16"/>
  <c r="D123" i="16"/>
  <c r="C123" i="16"/>
  <c r="M122" i="16"/>
  <c r="L122" i="16"/>
  <c r="AC23" i="3" s="1"/>
  <c r="K122" i="16"/>
  <c r="J122" i="16"/>
  <c r="I122" i="16"/>
  <c r="H122" i="16"/>
  <c r="G122" i="16"/>
  <c r="F122" i="16"/>
  <c r="E122" i="16"/>
  <c r="D122" i="16"/>
  <c r="C122" i="16"/>
  <c r="M121" i="16"/>
  <c r="L121" i="16"/>
  <c r="AB23" i="3" s="1"/>
  <c r="K121" i="16"/>
  <c r="J121" i="16"/>
  <c r="I121" i="16"/>
  <c r="H121" i="16"/>
  <c r="G121" i="16"/>
  <c r="F121" i="16"/>
  <c r="E121" i="16"/>
  <c r="D121" i="16"/>
  <c r="C121" i="16"/>
  <c r="M120" i="16"/>
  <c r="L120" i="16"/>
  <c r="AA23" i="3" s="1"/>
  <c r="K120" i="16"/>
  <c r="J120" i="16"/>
  <c r="I120" i="16"/>
  <c r="H120" i="16"/>
  <c r="G120" i="16"/>
  <c r="F120" i="16"/>
  <c r="E120" i="16"/>
  <c r="D120" i="16"/>
  <c r="C120" i="16"/>
  <c r="M119" i="16"/>
  <c r="L119" i="16"/>
  <c r="Z23" i="3" s="1"/>
  <c r="K119" i="16"/>
  <c r="J119" i="16"/>
  <c r="I119" i="16"/>
  <c r="H119" i="16"/>
  <c r="G119" i="16"/>
  <c r="F119" i="16"/>
  <c r="E119" i="16"/>
  <c r="D119" i="16"/>
  <c r="C119" i="16"/>
  <c r="M118" i="16"/>
  <c r="L118" i="16"/>
  <c r="Y23" i="3" s="1"/>
  <c r="K118" i="16"/>
  <c r="J118" i="16"/>
  <c r="I118" i="16"/>
  <c r="H118" i="16"/>
  <c r="G118" i="16"/>
  <c r="F118" i="16"/>
  <c r="E118" i="16"/>
  <c r="D118" i="16"/>
  <c r="C118" i="16"/>
  <c r="M117" i="16"/>
  <c r="L117" i="16"/>
  <c r="X23" i="3" s="1"/>
  <c r="K117" i="16"/>
  <c r="J117" i="16"/>
  <c r="I117" i="16"/>
  <c r="H117" i="16"/>
  <c r="G117" i="16"/>
  <c r="F117" i="16"/>
  <c r="E117" i="16"/>
  <c r="D117" i="16"/>
  <c r="C117" i="16"/>
  <c r="M116" i="16"/>
  <c r="K116" i="16"/>
  <c r="J116" i="16"/>
  <c r="I116" i="16"/>
  <c r="H116" i="16"/>
  <c r="G116" i="16"/>
  <c r="F116" i="16"/>
  <c r="E116" i="16"/>
  <c r="D116" i="16"/>
  <c r="C116" i="16"/>
  <c r="M115" i="16"/>
  <c r="L115" i="16"/>
  <c r="V23" i="3" s="1"/>
  <c r="K115" i="16"/>
  <c r="J115" i="16"/>
  <c r="I115" i="16"/>
  <c r="H115" i="16"/>
  <c r="G115" i="16"/>
  <c r="F115" i="16"/>
  <c r="E115" i="16"/>
  <c r="D115" i="16"/>
  <c r="C115" i="16"/>
  <c r="M114" i="16"/>
  <c r="L114" i="16"/>
  <c r="U23" i="3" s="1"/>
  <c r="K114" i="16"/>
  <c r="J114" i="16"/>
  <c r="I114" i="16"/>
  <c r="H114" i="16"/>
  <c r="G114" i="16"/>
  <c r="F114" i="16"/>
  <c r="E114" i="16"/>
  <c r="D114" i="16"/>
  <c r="C114" i="16"/>
  <c r="M113" i="16"/>
  <c r="L113" i="16"/>
  <c r="T23" i="3" s="1"/>
  <c r="K113" i="16"/>
  <c r="J113" i="16"/>
  <c r="I113" i="16"/>
  <c r="H113" i="16"/>
  <c r="G113" i="16"/>
  <c r="F113" i="16"/>
  <c r="E113" i="16"/>
  <c r="D113" i="16"/>
  <c r="C113" i="16"/>
  <c r="M112" i="16"/>
  <c r="L112" i="16"/>
  <c r="S23" i="3" s="1"/>
  <c r="K112" i="16"/>
  <c r="J112" i="16"/>
  <c r="I112" i="16"/>
  <c r="H112" i="16"/>
  <c r="G112" i="16"/>
  <c r="F112" i="16"/>
  <c r="E112" i="16"/>
  <c r="D112" i="16"/>
  <c r="C112" i="16"/>
  <c r="M111" i="16"/>
  <c r="L111" i="16"/>
  <c r="R23" i="3" s="1"/>
  <c r="K111" i="16"/>
  <c r="J111" i="16"/>
  <c r="I111" i="16"/>
  <c r="H111" i="16"/>
  <c r="G111" i="16"/>
  <c r="F111" i="16"/>
  <c r="E111" i="16"/>
  <c r="D111" i="16"/>
  <c r="C111" i="16"/>
  <c r="M110" i="16"/>
  <c r="L110" i="16"/>
  <c r="Q23" i="3" s="1"/>
  <c r="K110" i="16"/>
  <c r="J110" i="16"/>
  <c r="I110" i="16"/>
  <c r="H110" i="16"/>
  <c r="G110" i="16"/>
  <c r="F110" i="16"/>
  <c r="E110" i="16"/>
  <c r="D110" i="16"/>
  <c r="C110" i="16"/>
  <c r="M109" i="16"/>
  <c r="L109" i="16"/>
  <c r="P23" i="3" s="1"/>
  <c r="K109" i="16"/>
  <c r="J109" i="16"/>
  <c r="I109" i="16"/>
  <c r="H109" i="16"/>
  <c r="G109" i="16"/>
  <c r="F109" i="16"/>
  <c r="E109" i="16"/>
  <c r="D109" i="16"/>
  <c r="C109" i="16"/>
  <c r="M108" i="16"/>
  <c r="L108" i="16"/>
  <c r="O23" i="3" s="1"/>
  <c r="K108" i="16"/>
  <c r="J108" i="16"/>
  <c r="I108" i="16"/>
  <c r="H108" i="16"/>
  <c r="G108" i="16"/>
  <c r="F108" i="16"/>
  <c r="E108" i="16"/>
  <c r="D108" i="16"/>
  <c r="C108" i="16"/>
  <c r="M107" i="16"/>
  <c r="L107" i="16"/>
  <c r="N23" i="3" s="1"/>
  <c r="K107" i="16"/>
  <c r="J107" i="16"/>
  <c r="I107" i="16"/>
  <c r="H107" i="16"/>
  <c r="G107" i="16"/>
  <c r="F107" i="16"/>
  <c r="E107" i="16"/>
  <c r="D107" i="16"/>
  <c r="C107" i="16"/>
  <c r="M106" i="16"/>
  <c r="L106" i="16"/>
  <c r="M23" i="3" s="1"/>
  <c r="K106" i="16"/>
  <c r="J106" i="16"/>
  <c r="I106" i="16"/>
  <c r="H106" i="16"/>
  <c r="G106" i="16"/>
  <c r="F106" i="16"/>
  <c r="E106" i="16"/>
  <c r="D106" i="16"/>
  <c r="C106" i="16"/>
  <c r="M105" i="16"/>
  <c r="L105" i="16"/>
  <c r="L23" i="3" s="1"/>
  <c r="K105" i="16"/>
  <c r="J105" i="16"/>
  <c r="I105" i="16"/>
  <c r="H105" i="16"/>
  <c r="G105" i="16"/>
  <c r="F105" i="16"/>
  <c r="E105" i="16"/>
  <c r="D105" i="16"/>
  <c r="C105" i="16"/>
  <c r="M104" i="16"/>
  <c r="K23" i="3"/>
  <c r="K104" i="16"/>
  <c r="J104" i="16"/>
  <c r="I104" i="16"/>
  <c r="H104" i="16"/>
  <c r="G104" i="16"/>
  <c r="F104" i="16"/>
  <c r="E104" i="16"/>
  <c r="D104" i="16"/>
  <c r="Y30" i="2"/>
  <c r="Z30" i="2"/>
  <c r="AA30" i="2"/>
  <c r="AB30" i="2"/>
  <c r="AC30" i="2"/>
  <c r="AC29" i="2"/>
  <c r="AB29" i="2"/>
  <c r="AA29" i="2"/>
  <c r="Z29" i="2"/>
  <c r="Y29" i="2"/>
</calcChain>
</file>

<file path=xl/comments1.xml><?xml version="1.0" encoding="utf-8"?>
<comments xmlns="http://schemas.openxmlformats.org/spreadsheetml/2006/main">
  <authors>
    <author>Bacher John</author>
  </authors>
  <commentList>
    <comment ref="G23" authorId="0">
      <text>
        <r>
          <rPr>
            <b/>
            <sz val="9"/>
            <color indexed="81"/>
            <rFont val="Tahoma"/>
            <family val="2"/>
          </rPr>
          <t>Bacher John:</t>
        </r>
        <r>
          <rPr>
            <sz val="9"/>
            <color indexed="81"/>
            <rFont val="Tahoma"/>
            <family val="2"/>
          </rPr>
          <t xml:space="preserve">
New data collection method from 2018-&gt;</t>
        </r>
      </text>
    </comment>
  </commentList>
</comments>
</file>

<file path=xl/comments2.xml><?xml version="1.0" encoding="utf-8"?>
<comments xmlns="http://schemas.openxmlformats.org/spreadsheetml/2006/main">
  <authors>
    <author>Pohjalainen Elina</author>
    <author>Philip Nuss</author>
  </authors>
  <commentList>
    <comment ref="B12" authorId="0">
      <text>
        <r>
          <rPr>
            <b/>
            <sz val="9"/>
            <color indexed="81"/>
            <rFont val="Tahoma"/>
            <family val="2"/>
          </rPr>
          <t>Pohjalainen Elina:</t>
        </r>
        <r>
          <rPr>
            <sz val="9"/>
            <color indexed="81"/>
            <rFont val="Tahoma"/>
            <family val="2"/>
          </rPr>
          <t xml:space="preserve">
Total materials available for all countries</t>
        </r>
      </text>
    </comment>
    <comment ref="H12" authorId="1">
      <text>
        <r>
          <rPr>
            <sz val="9"/>
            <color indexed="81"/>
            <rFont val="Tahoma"/>
            <family val="2"/>
          </rPr>
          <t>Different country approaches exist to calculate the indicator (i.e., some deviate from the Eurostat approach).</t>
        </r>
      </text>
    </comment>
  </commentList>
</comments>
</file>

<file path=xl/comments3.xml><?xml version="1.0" encoding="utf-8"?>
<comments xmlns="http://schemas.openxmlformats.org/spreadsheetml/2006/main">
  <authors>
    <author>Bacher John</author>
    <author>Philip Nuss</author>
  </authors>
  <commentList>
    <comment ref="M19" authorId="0">
      <text>
        <r>
          <rPr>
            <b/>
            <sz val="9"/>
            <color indexed="81"/>
            <rFont val="Tahoma"/>
            <family val="2"/>
          </rPr>
          <t>Bacher John:</t>
        </r>
        <r>
          <rPr>
            <sz val="9"/>
            <color indexed="81"/>
            <rFont val="Tahoma"/>
            <family val="2"/>
          </rPr>
          <t xml:space="preserve">
This column is from the new data source while the rest are from the old data source  </t>
        </r>
      </text>
    </comment>
    <comment ref="K33" authorId="1">
      <text>
        <r>
          <rPr>
            <sz val="9"/>
            <color indexed="81"/>
            <rFont val="Tahoma"/>
            <family val="2"/>
          </rPr>
          <t>kept at 2016 value</t>
        </r>
      </text>
    </comment>
    <comment ref="L33" authorId="1">
      <text>
        <r>
          <rPr>
            <sz val="9"/>
            <color indexed="81"/>
            <rFont val="Tahoma"/>
            <family val="2"/>
          </rPr>
          <t>kept at 2016 value</t>
        </r>
      </text>
    </comment>
  </commentList>
</comments>
</file>

<file path=xl/comments4.xml><?xml version="1.0" encoding="utf-8"?>
<comments xmlns="http://schemas.openxmlformats.org/spreadsheetml/2006/main">
  <authors>
    <author>Philip Nuss</author>
    <author>Bacher John</author>
  </authors>
  <commentList>
    <comment ref="L9" authorId="0">
      <text>
        <r>
          <rPr>
            <sz val="9"/>
            <color indexed="81"/>
            <rFont val="Tahoma"/>
            <family val="2"/>
          </rPr>
          <t>Also includes food and energy materials.</t>
        </r>
      </text>
    </comment>
    <comment ref="S17" authorId="0">
      <text>
        <r>
          <rPr>
            <sz val="9"/>
            <color indexed="81"/>
            <rFont val="Tahoma"/>
            <family val="2"/>
          </rPr>
          <t>Different country approaches exist to calculate the indicator (i.e., some deviate from the Eurostat approach).</t>
        </r>
      </text>
    </comment>
    <comment ref="L19" authorId="0">
      <text>
        <r>
          <rPr>
            <sz val="9"/>
            <color indexed="81"/>
            <rFont val="Tahoma"/>
            <family val="2"/>
          </rPr>
          <t>Also includes food and energy materials.</t>
        </r>
      </text>
    </comment>
    <comment ref="L22" authorId="0">
      <text>
        <r>
          <rPr>
            <sz val="9"/>
            <color indexed="81"/>
            <rFont val="Tahoma"/>
            <family val="2"/>
          </rPr>
          <t>Also includes food and energy materials.</t>
        </r>
      </text>
    </comment>
    <comment ref="C23" authorId="1">
      <text>
        <r>
          <rPr>
            <b/>
            <sz val="9"/>
            <color indexed="81"/>
            <rFont val="Tahoma"/>
            <family val="2"/>
          </rPr>
          <t>Bacher John:</t>
        </r>
        <r>
          <rPr>
            <sz val="9"/>
            <color indexed="81"/>
            <rFont val="Tahoma"/>
            <family val="2"/>
          </rPr>
          <t xml:space="preserve">
Could this indicator be complemented with sorting residue (-&gt; new indicator), to provide information on the recycling efficiency?  For example sorting residue / total waste generation (without mineral waste)</t>
        </r>
      </text>
    </comment>
    <comment ref="L23" authorId="0">
      <text>
        <r>
          <rPr>
            <sz val="9"/>
            <color indexed="81"/>
            <rFont val="Tahoma"/>
            <family val="2"/>
          </rPr>
          <t>Also includes food and energy materials.</t>
        </r>
      </text>
    </comment>
    <comment ref="H29" authorId="1">
      <text>
        <r>
          <rPr>
            <b/>
            <sz val="9"/>
            <color indexed="81"/>
            <rFont val="Tahoma"/>
            <family val="2"/>
          </rPr>
          <t>Bacher John:</t>
        </r>
        <r>
          <rPr>
            <sz val="9"/>
            <color indexed="81"/>
            <rFont val="Tahoma"/>
            <family val="2"/>
          </rPr>
          <t xml:space="preserve">
New data collection method from 2018-&gt;</t>
        </r>
      </text>
    </comment>
    <comment ref="J29" authorId="0">
      <text>
        <r>
          <rPr>
            <sz val="9"/>
            <color indexed="81"/>
            <rFont val="Tahoma"/>
            <family val="2"/>
          </rPr>
          <t>Data from 2018 onwards:
https://ec.europa.eu/eurostat/databrowser/view/ENV_WASELEEOS__custom_2741394/default/table?lang=en</t>
        </r>
      </text>
    </comment>
    <comment ref="H30" authorId="1">
      <text>
        <r>
          <rPr>
            <b/>
            <sz val="9"/>
            <color indexed="81"/>
            <rFont val="Tahoma"/>
            <family val="2"/>
          </rPr>
          <t>Bacher John:</t>
        </r>
        <r>
          <rPr>
            <sz val="9"/>
            <color indexed="81"/>
            <rFont val="Tahoma"/>
            <family val="2"/>
          </rPr>
          <t xml:space="preserve">
New data collection method from 2018-&gt;</t>
        </r>
      </text>
    </comment>
    <comment ref="Y30" authorId="1">
      <text>
        <r>
          <rPr>
            <b/>
            <sz val="9"/>
            <color indexed="81"/>
            <rFont val="Tahoma"/>
            <family val="2"/>
          </rPr>
          <t>Bacher John:</t>
        </r>
        <r>
          <rPr>
            <sz val="9"/>
            <color indexed="81"/>
            <rFont val="Tahoma"/>
            <family val="2"/>
          </rPr>
          <t xml:space="preserve">
This recycling rate now takes into account the collection rate as well so ~57 % of the so called WEEE generation which is determined as follow: 65% of average
EEE POM three
preceding years</t>
        </r>
      </text>
    </comment>
    <comment ref="D33" authorId="1">
      <text>
        <r>
          <rPr>
            <b/>
            <sz val="9"/>
            <color indexed="81"/>
            <rFont val="Tahoma"/>
            <family val="2"/>
          </rPr>
          <t>Bacher John:</t>
        </r>
        <r>
          <rPr>
            <sz val="9"/>
            <color indexed="81"/>
            <rFont val="Tahoma"/>
            <family val="2"/>
          </rPr>
          <t xml:space="preserve">
This group is one of four reported groups and contains the Li-ion batteries</t>
        </r>
      </text>
    </comment>
  </commentList>
</comments>
</file>

<file path=xl/sharedStrings.xml><?xml version="1.0" encoding="utf-8"?>
<sst xmlns="http://schemas.openxmlformats.org/spreadsheetml/2006/main" count="18804" uniqueCount="1343">
  <si>
    <t xml:space="preserve"> </t>
  </si>
  <si>
    <t>Supplementary information:</t>
  </si>
  <si>
    <t>Review of available data and knowledge for the EC Raw Materials Information System (RMIS)"</t>
  </si>
  <si>
    <t xml:space="preserve">Authors: </t>
  </si>
  <si>
    <t>Philip Nuss (UBA), John Bacher (VTT), Shahrzad Manoochehri (WRF), Elina Pohjalainen (VTT)</t>
  </si>
  <si>
    <t>UBA: German Environment Agency</t>
  </si>
  <si>
    <t>VTT: Technical Research Centre Finland</t>
  </si>
  <si>
    <t>WRF: World Resources Forum</t>
  </si>
  <si>
    <t>RMIS COUNTRY INDICATOR DASHBOARD</t>
  </si>
  <si>
    <t>Latest available year</t>
  </si>
  <si>
    <t>#</t>
  </si>
  <si>
    <t>Subtopic</t>
  </si>
  <si>
    <t>Indicator</t>
  </si>
  <si>
    <t>Details</t>
  </si>
  <si>
    <t>Policy question answered</t>
  </si>
  <si>
    <t>Desired trend</t>
  </si>
  <si>
    <t>Temporal</t>
  </si>
  <si>
    <t>Update frequency</t>
  </si>
  <si>
    <t>Source</t>
  </si>
  <si>
    <t>Unit</t>
  </si>
  <si>
    <t>EU-27</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</si>
  <si>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</si>
  <si>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</si>
  <si>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</si>
  <si>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</si>
  <si>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</si>
  <si>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</si>
  <si>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</si>
  <si>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</si>
  <si>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</si>
  <si>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</si>
  <si>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</si>
  <si>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</si>
  <si>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</si>
  <si>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</si>
  <si>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</si>
  <si>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</si>
  <si>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</si>
  <si>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</si>
  <si>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</si>
  <si>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</si>
  <si>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</si>
  <si>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</si>
  <si>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</si>
  <si>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</si>
  <si>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</si>
  <si>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</si>
  <si>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</si>
  <si>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Data year</t>
  </si>
  <si>
    <t>(Security of) supply/sourcing</t>
  </si>
  <si>
    <t>SU1</t>
  </si>
  <si>
    <t>Material sourcing</t>
  </si>
  <si>
    <t>Domestic extraction (DE)</t>
  </si>
  <si>
    <t>Metal ores</t>
  </si>
  <si>
    <t>Is the country a significant supplier of base metals, non-metallic minerals and wood?</t>
  </si>
  <si>
    <t>-</t>
  </si>
  <si>
    <t>1990-2021</t>
  </si>
  <si>
    <t>Annual</t>
  </si>
  <si>
    <t>ESTAT</t>
  </si>
  <si>
    <t>tonnes per capita</t>
  </si>
  <si>
    <t>Non-metallic minerals</t>
  </si>
  <si>
    <t>Wood</t>
  </si>
  <si>
    <t>SU2</t>
  </si>
  <si>
    <t>Production of Critcal Raw Materials (CRMs)</t>
  </si>
  <si>
    <t>Number of CRMs mined (Stage 1). First indication of mining expertise/capacity.</t>
  </si>
  <si>
    <t>Is the country a supplier of CRMs and has, therefore, production expertise/capacity?</t>
  </si>
  <si>
    <t>↗</t>
  </si>
  <si>
    <t>ca. 2018</t>
  </si>
  <si>
    <t>3 years</t>
  </si>
  <si>
    <t>EC CRM list 2020</t>
  </si>
  <si>
    <t>Number of CRMs</t>
  </si>
  <si>
    <t>Number of CRMs refined (Stage 2). First indication of refining expertise/capacity.</t>
  </si>
  <si>
    <t>SU3</t>
  </si>
  <si>
    <t>Trade</t>
  </si>
  <si>
    <t>Import dependency for raw materials</t>
  </si>
  <si>
    <t>Total (biomass, metal ores, non-metallic minerals, and fossil energy carriers)</t>
  </si>
  <si>
    <t>To what extent is the country reliant on raw material imports?</t>
  </si>
  <si>
    <t>↘</t>
  </si>
  <si>
    <t>Percentage</t>
  </si>
  <si>
    <t>SU4</t>
  </si>
  <si>
    <t>Domestic minining industry</t>
  </si>
  <si>
    <t xml:space="preserve"> Mining Contribution Index (MCI)</t>
  </si>
  <si>
    <t>The MCI is a composite indicator capturing mining’s contribution to national economies</t>
  </si>
  <si>
    <t xml:space="preserve">How significant is the mining sector’s contribution to the national economy? </t>
  </si>
  <si>
    <t xml:space="preserve">2012-2020 </t>
  </si>
  <si>
    <t>2 years</t>
  </si>
  <si>
    <t>ICMM</t>
  </si>
  <si>
    <t>Index score</t>
  </si>
  <si>
    <t>(based on the data of 2018)</t>
  </si>
  <si>
    <t>SU5</t>
  </si>
  <si>
    <t xml:space="preserve">Employment in mining sector </t>
  </si>
  <si>
    <t>Number of persons employed in other mining and quarrying, mining of metal ores, and support activities for other mining and quarrying</t>
  </si>
  <si>
    <t xml:space="preserve">To what extent does the mining sector contribute to jobs and employment in the country? </t>
  </si>
  <si>
    <t>2005-2020</t>
  </si>
  <si>
    <t>Number of people</t>
  </si>
  <si>
    <t>Material / resource efficiency</t>
  </si>
  <si>
    <t>ME1</t>
  </si>
  <si>
    <t>EU material flows and stocks</t>
  </si>
  <si>
    <t>Domestic material consumption (DMC)</t>
  </si>
  <si>
    <t>What amounts of raw materials does the country use?</t>
  </si>
  <si>
    <t>ME2</t>
  </si>
  <si>
    <t>Material footprint (RMC)</t>
  </si>
  <si>
    <t>Total (due to data gaps for individual materials for many countries)</t>
  </si>
  <si>
    <t>What is the countries material footprint in the world (raw materials embedded in trade)?</t>
  </si>
  <si>
    <t>2011-2019</t>
  </si>
  <si>
    <t>ME3</t>
  </si>
  <si>
    <t>Material stock growth</t>
  </si>
  <si>
    <t>Material accumulation comprising biomass, metal ores, non-metallic minerals, and fossil energy carriers</t>
  </si>
  <si>
    <t>To what extent are material stocks growing?</t>
  </si>
  <si>
    <t>2010-2020</t>
  </si>
  <si>
    <t>ME4</t>
  </si>
  <si>
    <t>Circular use of materials</t>
  </si>
  <si>
    <t>Circular Material Use Rate (CMUR)</t>
  </si>
  <si>
    <t xml:space="preserve">Share of material recycled and fed back into the economy in overall material use </t>
  </si>
  <si>
    <t>What fraction of raw material inputs is provided via secondary sources?</t>
  </si>
  <si>
    <t>ME5</t>
  </si>
  <si>
    <t>Waste generation, excluding major mineral waste</t>
  </si>
  <si>
    <t>Total generation, excluding the major mineral waste, from households and industry</t>
  </si>
  <si>
    <t>How much waste is generated in the country?</t>
  </si>
  <si>
    <t>2004-2018</t>
  </si>
  <si>
    <t>ME6</t>
  </si>
  <si>
    <t>Repair</t>
  </si>
  <si>
    <t>Household expenditures on repair, hire and maintenance</t>
  </si>
  <si>
    <t>Share of household spending on repair, hire, and maintenance compared to total spending</t>
  </si>
  <si>
    <t>How much do households spend on repair and maintenance services?</t>
  </si>
  <si>
    <t>1988-2015</t>
  </si>
  <si>
    <t>~5 years</t>
  </si>
  <si>
    <t>Priority value chains</t>
  </si>
  <si>
    <t>P1</t>
  </si>
  <si>
    <t>WEEE</t>
  </si>
  <si>
    <t>Recycling of waste electrical and electronic equipment (WEEE)</t>
  </si>
  <si>
    <t>Calculated from a combination of waste collection and recycling figures (see worksheet)</t>
  </si>
  <si>
    <t>How much WEEE is recycled?</t>
  </si>
  <si>
    <t>2005-2018, 2018-&gt;</t>
  </si>
  <si>
    <t>P2</t>
  </si>
  <si>
    <t>C&amp;D waste</t>
  </si>
  <si>
    <t>Recovery rate of construction and demolition waste</t>
  </si>
  <si>
    <t>Percentage of construction and demolition waste prepared for re-use, recycled or subject to material recovery</t>
  </si>
  <si>
    <t>How much C&amp;D waste is recycled?</t>
  </si>
  <si>
    <t>2010-2018</t>
  </si>
  <si>
    <t>P3</t>
  </si>
  <si>
    <t>Batteries</t>
  </si>
  <si>
    <t>Recycling of batteries and accumulators</t>
  </si>
  <si>
    <t>Percentage of other batteries and accumulators including the lithium ion batteries which are recycled as material</t>
  </si>
  <si>
    <t>What amounts of Li-containing batteries/accumulators are recycled?</t>
  </si>
  <si>
    <t>2009-2020</t>
  </si>
  <si>
    <t>P4</t>
  </si>
  <si>
    <t>Vehicles</t>
  </si>
  <si>
    <t>Recycling &amp; reuse of end-of-life vehicles (ELVs)</t>
  </si>
  <si>
    <t>Percentage of ELVs recycled including also reuse  after collection</t>
  </si>
  <si>
    <t>How much of ELVs are recycled and reused?</t>
  </si>
  <si>
    <t>2005-2019</t>
  </si>
  <si>
    <t>Environmental sustainability (sust. Sourcing + sust. use)</t>
  </si>
  <si>
    <t>E1</t>
  </si>
  <si>
    <t>Domestic perspective</t>
  </si>
  <si>
    <t>Greenhouse gas (GHG) emissions of the raw materials sector</t>
  </si>
  <si>
    <t>Share of GHG emissions of the raw materials sectors compared to total GHG emissions</t>
  </si>
  <si>
    <t>How much does the country's raw materials sector contribute to territorial GHG emissions?</t>
  </si>
  <si>
    <t>1995-2020</t>
  </si>
  <si>
    <t>E2</t>
  </si>
  <si>
    <t>PM 2.5 emissions of the raw materials sector</t>
  </si>
  <si>
    <t>Share of PM2.5 emissions of the raw materials sectors compared to total emissions.</t>
  </si>
  <si>
    <t>How much does the country's raw materials sector contribute to territorial PM emissions?</t>
  </si>
  <si>
    <t>E3</t>
  </si>
  <si>
    <t>Footprint perspective</t>
  </si>
  <si>
    <t>Consumption footprint</t>
  </si>
  <si>
    <t>Aggregated environmental impact score using the PEF LCIA method</t>
  </si>
  <si>
    <t>What are the country' consumption-based direct and indirect environmental impacts?</t>
  </si>
  <si>
    <t>unknown</t>
  </si>
  <si>
    <t>JRC</t>
  </si>
  <si>
    <t>nano-points per capita</t>
  </si>
  <si>
    <t>Social aspects (responsible sourcing)</t>
  </si>
  <si>
    <t>S1</t>
  </si>
  <si>
    <t>Governance</t>
  </si>
  <si>
    <t>Worldwide Governance Indicators</t>
  </si>
  <si>
    <t>Political Stability and Absence of Violence/Terrorism</t>
  </si>
  <si>
    <t>Does the country have a stable governance structure?</t>
  </si>
  <si>
    <t>1996-2020</t>
  </si>
  <si>
    <t>World Bank</t>
  </si>
  <si>
    <t>Percentile rank (0 (lowest)-100 (highest rank)</t>
  </si>
  <si>
    <t>S2</t>
  </si>
  <si>
    <t>Country risks</t>
  </si>
  <si>
    <t>INFORM index</t>
  </si>
  <si>
    <t>Risk for humanitarian crises and disasters that could overwhelm national response capacity</t>
  </si>
  <si>
    <t>Is the country at risk of suffering from humanitarian crisis and disasters?</t>
  </si>
  <si>
    <t>2013-2022</t>
  </si>
  <si>
    <t>risk index, scale 0-10</t>
  </si>
  <si>
    <t>S3</t>
  </si>
  <si>
    <t>Occupational safety</t>
  </si>
  <si>
    <t>Mining and quarrying</t>
  </si>
  <si>
    <t>Are accidents in the raw materials and other industries low?</t>
  </si>
  <si>
    <t>2010-2019</t>
  </si>
  <si>
    <t>number of accidents</t>
  </si>
  <si>
    <t>Manufacturing</t>
  </si>
  <si>
    <t>Indicator name</t>
  </si>
  <si>
    <t>Short description</t>
  </si>
  <si>
    <t xml:space="preserve">Domestic extraction, abbreviated as DE, is the input from the natural environment to be used in the economy. DE is the annual amount of raw material (except for water and air) extracted from the natural environment. </t>
  </si>
  <si>
    <t>Data source</t>
  </si>
  <si>
    <t xml:space="preserve">https://ec.europa.eu/eurostat/databrowser/view/ENV_AC_MFA__custom_2944442/default/table?lang=en </t>
  </si>
  <si>
    <t>RACER</t>
  </si>
  <si>
    <t>RELEVANT
(closely linked to related policy question)</t>
  </si>
  <si>
    <t>ACCEPTED
(e.g. by policy makers and stakeholders)</t>
  </si>
  <si>
    <t>CREDIBLE
(unambiguous and easy to interpret)</t>
  </si>
  <si>
    <t>EASY
(e.g. data collection should be possible at low cost)</t>
  </si>
  <si>
    <t>ROBUST 
(e.g. against manipulation)</t>
  </si>
  <si>
    <t>R.1 Consistency with the thematic areas</t>
  </si>
  <si>
    <t>R.2 Geography</t>
  </si>
  <si>
    <t>R.3 Comparability</t>
  </si>
  <si>
    <t>A.1 Policy makers</t>
  </si>
  <si>
    <t>A.2 Statistics</t>
  </si>
  <si>
    <t>A.3 Academia</t>
  </si>
  <si>
    <t>C.1 Transparency</t>
  </si>
  <si>
    <t>C.2 Methodology harmonization</t>
  </si>
  <si>
    <t>E.1 Data availability and technical feasibility</t>
  </si>
  <si>
    <t>E.2 Time resolution</t>
  </si>
  <si>
    <t>E.3 Future reporting</t>
  </si>
  <si>
    <t>E.4 Communication</t>
  </si>
  <si>
    <t>RO.1 Data quality</t>
  </si>
  <si>
    <t>Time frequency</t>
  </si>
  <si>
    <t>Environment indicator</t>
  </si>
  <si>
    <t>Domestic extraction</t>
  </si>
  <si>
    <t>Materials</t>
  </si>
  <si>
    <t>Unit of measure</t>
  </si>
  <si>
    <t>Tonnes per capita</t>
  </si>
  <si>
    <t>TIME</t>
  </si>
  <si>
    <t>2010</t>
  </si>
  <si>
    <t>2011</t>
  </si>
  <si>
    <t>2012</t>
  </si>
  <si>
    <t>2013</t>
  </si>
  <si>
    <t>2014</t>
  </si>
  <si>
    <t>2015</t>
  </si>
  <si>
    <t>2016</t>
  </si>
  <si>
    <t>2017</t>
  </si>
  <si>
    <t>2018</t>
  </si>
  <si>
    <t>2019</t>
  </si>
  <si>
    <t>2020</t>
  </si>
  <si>
    <t>2021</t>
  </si>
  <si>
    <t>GEO (Labels)</t>
  </si>
  <si>
    <t/>
  </si>
  <si>
    <t>European Union - 27 countries (from 2020)</t>
  </si>
  <si>
    <t>:</t>
  </si>
  <si>
    <t>Belgium</t>
  </si>
  <si>
    <t>Bulgaria</t>
  </si>
  <si>
    <t>Czechia</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</si>
  <si>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</si>
  <si>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</si>
  <si>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</si>
  <si>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</si>
  <si>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</si>
  <si>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</si>
  <si>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</si>
  <si>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</si>
  <si>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</si>
  <si>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</si>
  <si>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</si>
  <si>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</si>
  <si>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</si>
  <si>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</si>
  <si>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</si>
  <si>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</si>
  <si>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</si>
  <si>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</si>
  <si>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</si>
  <si>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</si>
  <si>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</si>
  <si>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</si>
  <si>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</si>
  <si>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</si>
  <si>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t>Metal ores (gross ores)</t>
  </si>
  <si>
    <t>Production of CRMs</t>
  </si>
  <si>
    <t>Simple count of the number of CRMs (2020 list) mines or refined in a country. It does not take into account quantity, even though most CRMs produced in the EU represent a small share of global production. However, the indicator might give a first indication of expertise in producing CRMs domestically within a country.</t>
  </si>
  <si>
    <t>Study on the EU's list of Critical Raw Materials (Annex 6)
(2020)</t>
  </si>
  <si>
    <t>every 3 years based on CRM assessment</t>
  </si>
  <si>
    <t>Count of CRMs produced</t>
  </si>
  <si>
    <t>CRMs</t>
  </si>
  <si>
    <t>number</t>
  </si>
  <si>
    <t>Stage 1 (mining)</t>
  </si>
  <si>
    <t>Stage 2 (refining)</t>
  </si>
  <si>
    <t>Stage 1 and 2 combined)</t>
  </si>
  <si>
    <t>Material import dependency</t>
  </si>
  <si>
    <t>Ratio of imports (IMP) over direct material inputs (DMI) in percentage. The term 'material import dependency' shows the extent to which an economy relies upon imports in order to meet its material needs. Material import dependency cannot be negative or higher than 100%. Values equal to 100% indicate that there are no domestic extractions during the reference year.</t>
  </si>
  <si>
    <t>https://ec.europa.eu/eurostat/databrowser/view/env_ac_mid/default/table?lang=en</t>
  </si>
  <si>
    <t xml:space="preserve">Dataset: </t>
  </si>
  <si>
    <t>Material import dependency [ENV_AC_MID__custom_2989717]</t>
  </si>
  <si>
    <t xml:space="preserve">Last updated: </t>
  </si>
  <si>
    <t>22/03/2022 23:00</t>
  </si>
  <si>
    <t>Total</t>
  </si>
  <si>
    <t>1990</t>
  </si>
  <si>
    <t>1991</t>
  </si>
  <si>
    <t>1992</t>
  </si>
  <si>
    <t>1993</t>
  </si>
  <si>
    <t>1994</t>
  </si>
  <si>
    <t>1995</t>
  </si>
  <si>
    <t>1996</t>
  </si>
  <si>
    <t>1997</t>
  </si>
  <si>
    <t>1998</t>
  </si>
  <si>
    <t>1999</t>
  </si>
  <si>
    <t>2000</t>
  </si>
  <si>
    <t>2001</t>
  </si>
  <si>
    <t>2002</t>
  </si>
  <si>
    <t>2003</t>
  </si>
  <si>
    <t>2004</t>
  </si>
  <si>
    <t>2005</t>
  </si>
  <si>
    <t>2006</t>
  </si>
  <si>
    <t>2007</t>
  </si>
  <si>
    <t>2008</t>
  </si>
  <si>
    <t>2009</t>
  </si>
  <si>
    <t>Germany (until 1990 former territory of the FRG)</t>
  </si>
  <si>
    <t>Biomass</t>
  </si>
  <si>
    <t>Fossil energy materials/carriers</t>
  </si>
  <si>
    <t>Mining Contribution Index (MCI)</t>
  </si>
  <si>
    <t xml:space="preserve">The MCI is a composite of four indicators, each capturing different aspects of mining’s contribution to national economies: 1) Mineral and metal export contribution, 2) Increase/decrease in mineral and metal export contribution, 3) Mineral production value expressed as a percentage of GDP, and 4) Mineral rents as a percentage of GDP.
The MCI synthesises into a single number (score) and an associated ranking (out of 183 countries). In the tables below, both the MCI score and ranking, as well as the four indicators used for calculating the MCI are indicated. However, in the Indicator Dashboard only the MCI score is provided as the main indicator for this assessment.  
The MCI data is produced every two years and is available for 2012, 2014, 2016, 2018 and 2020. Less data categories are reported in 2012 and 2014. The data for each edition of the MCI is extracted from two years prior to publication, meaning that the 2020 index uses data from 2018.  </t>
  </si>
  <si>
    <t>Data source (2020)</t>
  </si>
  <si>
    <t>https://www.icmm.com/website/publications/pdfs/social-performance/2020/research_mci-5.pdf</t>
  </si>
  <si>
    <t xml:space="preserve">every 2 years (biennial) </t>
  </si>
  <si>
    <t>Score</t>
  </si>
  <si>
    <t xml:space="preserve">2020 MCI rank </t>
  </si>
  <si>
    <r>
      <rPr>
        <sz val="8"/>
        <color rgb="FFFFFFFF"/>
        <rFont val="Tahoma"/>
        <family val="2"/>
      </rPr>
      <t>Country</t>
    </r>
  </si>
  <si>
    <t>2020 MCI score</t>
  </si>
  <si>
    <r>
      <rPr>
        <sz val="8"/>
        <color rgb="FFFFFFFF"/>
        <rFont val="Tahoma"/>
        <family val="2"/>
      </rPr>
      <t>Metallic mineral, metals and coal export contribution 2018</t>
    </r>
  </si>
  <si>
    <r>
      <rPr>
        <sz val="8"/>
        <color rgb="FFFFFFFF"/>
        <rFont val="Tahoma"/>
        <family val="2"/>
      </rPr>
      <t>Change in min. exp. contr. 2013-18 (perc. points)</t>
    </r>
  </si>
  <si>
    <r>
      <rPr>
        <sz val="8"/>
        <color rgb="FFFFFFFF"/>
        <rFont val="Tahoma"/>
        <family val="2"/>
      </rPr>
      <t xml:space="preserve">Metallic mineral and coal production value 2018 (as
</t>
    </r>
    <r>
      <rPr>
        <sz val="8"/>
        <color rgb="FFFFFFFF"/>
        <rFont val="Tahoma"/>
        <family val="2"/>
      </rPr>
      <t>% of GDP)</t>
    </r>
  </si>
  <si>
    <r>
      <rPr>
        <sz val="8"/>
        <color rgb="FFFFFFFF"/>
        <rFont val="Tahoma"/>
        <family val="2"/>
      </rPr>
      <t>Mineral rent (as % of GDP)</t>
    </r>
  </si>
  <si>
    <r>
      <rPr>
        <sz val="8"/>
        <color rgb="FFFFFFFF"/>
        <rFont val="Tahoma"/>
        <family val="2"/>
      </rPr>
      <t>4th edition rank</t>
    </r>
  </si>
  <si>
    <r>
      <rPr>
        <sz val="8"/>
        <color rgb="FFFFFFFF"/>
        <rFont val="Tahoma"/>
        <family val="2"/>
      </rPr>
      <t>Difference in rank between 5th and 4th editions</t>
    </r>
  </si>
  <si>
    <r>
      <rPr>
        <sz val="8"/>
        <rFont val="Tahoma"/>
        <family val="2"/>
      </rPr>
      <t>Austria</t>
    </r>
  </si>
  <si>
    <r>
      <rPr>
        <sz val="8"/>
        <rFont val="Tahoma"/>
        <family val="2"/>
      </rPr>
      <t>-0.2 pp</t>
    </r>
  </si>
  <si>
    <r>
      <rPr>
        <sz val="8"/>
        <rFont val="Tahoma"/>
        <family val="2"/>
      </rPr>
      <t>Belgium</t>
    </r>
  </si>
  <si>
    <r>
      <rPr>
        <sz val="8"/>
        <rFont val="Tahoma"/>
        <family val="2"/>
      </rPr>
      <t>-0.7 pp</t>
    </r>
  </si>
  <si>
    <r>
      <rPr>
        <sz val="8"/>
        <rFont val="Tahoma"/>
        <family val="2"/>
      </rPr>
      <t>Bulgaria</t>
    </r>
  </si>
  <si>
    <r>
      <rPr>
        <sz val="8"/>
        <rFont val="Tahoma"/>
        <family val="2"/>
      </rPr>
      <t>-2.0 pp</t>
    </r>
  </si>
  <si>
    <r>
      <rPr>
        <sz val="8"/>
        <rFont val="Tahoma"/>
        <family val="2"/>
      </rPr>
      <t>Croatia</t>
    </r>
  </si>
  <si>
    <r>
      <rPr>
        <sz val="8"/>
        <rFont val="Tahoma"/>
        <family val="2"/>
      </rPr>
      <t>-1.3 pp</t>
    </r>
  </si>
  <si>
    <r>
      <rPr>
        <sz val="8"/>
        <rFont val="Tahoma"/>
        <family val="2"/>
      </rPr>
      <t>Cyprus</t>
    </r>
  </si>
  <si>
    <r>
      <rPr>
        <sz val="8"/>
        <rFont val="Tahoma"/>
        <family val="2"/>
      </rPr>
      <t>-5.9 pp</t>
    </r>
  </si>
  <si>
    <r>
      <rPr>
        <sz val="8"/>
        <rFont val="Tahoma"/>
        <family val="2"/>
      </rPr>
      <t>Czech Republic</t>
    </r>
  </si>
  <si>
    <r>
      <rPr>
        <sz val="8"/>
        <rFont val="Tahoma"/>
        <family val="2"/>
      </rPr>
      <t>-1.1 pp</t>
    </r>
  </si>
  <si>
    <r>
      <rPr>
        <sz val="8"/>
        <rFont val="Tahoma"/>
        <family val="2"/>
      </rPr>
      <t>Denmark</t>
    </r>
  </si>
  <si>
    <r>
      <rPr>
        <sz val="8"/>
        <rFont val="Tahoma"/>
        <family val="2"/>
      </rPr>
      <t>0.2 pp</t>
    </r>
  </si>
  <si>
    <r>
      <rPr>
        <sz val="8"/>
        <rFont val="Tahoma"/>
        <family val="2"/>
      </rPr>
      <t>Estonia</t>
    </r>
  </si>
  <si>
    <r>
      <rPr>
        <sz val="8"/>
        <rFont val="Tahoma"/>
        <family val="2"/>
      </rPr>
      <t>0.1 pp</t>
    </r>
  </si>
  <si>
    <r>
      <rPr>
        <sz val="8"/>
        <rFont val="Tahoma"/>
        <family val="2"/>
      </rPr>
      <t>Finland</t>
    </r>
  </si>
  <si>
    <r>
      <rPr>
        <sz val="8"/>
        <rFont val="Tahoma"/>
        <family val="2"/>
      </rPr>
      <t>0.6 pp</t>
    </r>
  </si>
  <si>
    <r>
      <rPr>
        <sz val="8"/>
        <rFont val="Tahoma"/>
        <family val="2"/>
      </rPr>
      <t>France</t>
    </r>
  </si>
  <si>
    <r>
      <rPr>
        <sz val="8"/>
        <rFont val="Tahoma"/>
        <family val="2"/>
      </rPr>
      <t>-0.1 pp</t>
    </r>
  </si>
  <si>
    <r>
      <rPr>
        <sz val="8"/>
        <rFont val="Tahoma"/>
        <family val="2"/>
      </rPr>
      <t>Germany</t>
    </r>
  </si>
  <si>
    <r>
      <rPr>
        <sz val="8"/>
        <rFont val="Tahoma"/>
        <family val="2"/>
      </rPr>
      <t>-0.4 pp</t>
    </r>
  </si>
  <si>
    <r>
      <rPr>
        <sz val="8"/>
        <rFont val="Tahoma"/>
        <family val="2"/>
      </rPr>
      <t>Greece</t>
    </r>
  </si>
  <si>
    <r>
      <rPr>
        <sz val="8"/>
        <rFont val="Tahoma"/>
        <family val="2"/>
      </rPr>
      <t>1.7 pp</t>
    </r>
  </si>
  <si>
    <r>
      <rPr>
        <sz val="8"/>
        <rFont val="Tahoma"/>
        <family val="2"/>
      </rPr>
      <t>Hungary</t>
    </r>
  </si>
  <si>
    <r>
      <rPr>
        <sz val="8"/>
        <rFont val="Tahoma"/>
        <family val="2"/>
      </rPr>
      <t>-0.3 pp</t>
    </r>
  </si>
  <si>
    <r>
      <rPr>
        <sz val="8"/>
        <rFont val="Tahoma"/>
        <family val="2"/>
      </rPr>
      <t>Ireland</t>
    </r>
  </si>
  <si>
    <r>
      <rPr>
        <sz val="8"/>
        <rFont val="Tahoma"/>
        <family val="2"/>
      </rPr>
      <t>Italy</t>
    </r>
  </si>
  <si>
    <r>
      <rPr>
        <sz val="8"/>
        <rFont val="Tahoma"/>
        <family val="2"/>
      </rPr>
      <t>-0.6 pp</t>
    </r>
  </si>
  <si>
    <r>
      <rPr>
        <sz val="8"/>
        <rFont val="Tahoma"/>
        <family val="2"/>
      </rPr>
      <t>Latvia</t>
    </r>
  </si>
  <si>
    <r>
      <rPr>
        <sz val="8"/>
        <rFont val="Tahoma"/>
        <family val="2"/>
      </rPr>
      <t>-0.9 pp</t>
    </r>
  </si>
  <si>
    <r>
      <rPr>
        <sz val="8"/>
        <rFont val="Tahoma"/>
        <family val="2"/>
      </rPr>
      <t>Lithuania</t>
    </r>
  </si>
  <si>
    <r>
      <rPr>
        <sz val="8"/>
        <rFont val="Tahoma"/>
        <family val="2"/>
      </rPr>
      <t>Luxembourg</t>
    </r>
  </si>
  <si>
    <r>
      <rPr>
        <sz val="8"/>
        <rFont val="Tahoma"/>
        <family val="2"/>
      </rPr>
      <t>Malta</t>
    </r>
  </si>
  <si>
    <r>
      <rPr>
        <sz val="8"/>
        <rFont val="Tahoma"/>
        <family val="2"/>
      </rPr>
      <t>0.4 pp</t>
    </r>
  </si>
  <si>
    <r>
      <rPr>
        <sz val="8"/>
        <rFont val="Tahoma"/>
        <family val="2"/>
      </rPr>
      <t>-</t>
    </r>
  </si>
  <si>
    <r>
      <rPr>
        <sz val="8"/>
        <rFont val="Tahoma"/>
        <family val="2"/>
      </rPr>
      <t>Netherlands</t>
    </r>
  </si>
  <si>
    <r>
      <rPr>
        <sz val="8"/>
        <rFont val="Tahoma"/>
        <family val="2"/>
      </rPr>
      <t>0.0 pp</t>
    </r>
  </si>
  <si>
    <r>
      <rPr>
        <sz val="8"/>
        <rFont val="Tahoma"/>
        <family val="2"/>
      </rPr>
      <t>Poland</t>
    </r>
  </si>
  <si>
    <r>
      <rPr>
        <sz val="8"/>
        <rFont val="Tahoma"/>
        <family val="2"/>
      </rPr>
      <t>-1.6 pp</t>
    </r>
  </si>
  <si>
    <r>
      <rPr>
        <sz val="8"/>
        <rFont val="Tahoma"/>
        <family val="2"/>
      </rPr>
      <t>Portugal</t>
    </r>
  </si>
  <si>
    <r>
      <rPr>
        <sz val="8"/>
        <rFont val="Tahoma"/>
        <family val="2"/>
      </rPr>
      <t>-0.5 pp</t>
    </r>
  </si>
  <si>
    <r>
      <rPr>
        <sz val="8"/>
        <rFont val="Tahoma"/>
        <family val="2"/>
      </rPr>
      <t>Romania</t>
    </r>
  </si>
  <si>
    <r>
      <rPr>
        <sz val="8"/>
        <rFont val="Tahoma"/>
        <family val="2"/>
      </rPr>
      <t>-1.0 pp</t>
    </r>
  </si>
  <si>
    <r>
      <rPr>
        <sz val="8"/>
        <rFont val="Tahoma"/>
        <family val="2"/>
      </rPr>
      <t>Slovak Republic</t>
    </r>
  </si>
  <si>
    <r>
      <rPr>
        <sz val="8"/>
        <rFont val="Tahoma"/>
        <family val="2"/>
      </rPr>
      <t>Slovenia</t>
    </r>
  </si>
  <si>
    <r>
      <rPr>
        <sz val="8"/>
        <rFont val="Tahoma"/>
        <family val="2"/>
      </rPr>
      <t>Spain</t>
    </r>
  </si>
  <si>
    <r>
      <rPr>
        <sz val="8"/>
        <rFont val="Tahoma"/>
        <family val="2"/>
      </rPr>
      <t>-0.0 pp</t>
    </r>
  </si>
  <si>
    <r>
      <rPr>
        <sz val="8"/>
        <rFont val="Tahoma"/>
        <family val="2"/>
      </rPr>
      <t>Sweden</t>
    </r>
  </si>
  <si>
    <r>
      <rPr>
        <sz val="8"/>
        <color rgb="FFFFFFFF"/>
        <rFont val="Tahoma"/>
        <family val="2"/>
      </rPr>
      <t>2018 MCI Rank</t>
    </r>
  </si>
  <si>
    <r>
      <rPr>
        <sz val="8"/>
        <color rgb="FFFFFFFF"/>
        <rFont val="Tahoma"/>
        <family val="2"/>
      </rPr>
      <t>Country (* indicates non-UN country)</t>
    </r>
  </si>
  <si>
    <r>
      <rPr>
        <sz val="8"/>
        <color rgb="FFFFFFFF"/>
        <rFont val="Tahoma"/>
        <family val="2"/>
      </rPr>
      <t>2018 MCI score</t>
    </r>
  </si>
  <si>
    <r>
      <rPr>
        <sz val="8"/>
        <color rgb="FFFFFFFF"/>
        <rFont val="Tahoma"/>
        <family val="2"/>
      </rPr>
      <t>Metallic mineral, metals and coal export contribution 2016</t>
    </r>
  </si>
  <si>
    <r>
      <rPr>
        <sz val="8"/>
        <color rgb="FFFFFFFF"/>
        <rFont val="Tahoma"/>
        <family val="2"/>
      </rPr>
      <t>Change in min. exp. contr. 2011-2016</t>
    </r>
  </si>
  <si>
    <r>
      <rPr>
        <sz val="8"/>
        <color rgb="FFFFFFFF"/>
        <rFont val="Tahoma"/>
        <family val="2"/>
      </rPr>
      <t>Metallic mineral and coal production value 2016 (as % of GDP)</t>
    </r>
  </si>
  <si>
    <r>
      <rPr>
        <sz val="8"/>
        <color rgb="FFFFFFFF"/>
        <rFont val="Tahoma"/>
        <family val="2"/>
      </rPr>
      <t>Mineral rent 2016 (as % of GDP)</t>
    </r>
  </si>
  <si>
    <r>
      <rPr>
        <sz val="8"/>
        <color rgb="FFFFFFFF"/>
        <rFont val="Tahoma"/>
        <family val="2"/>
      </rPr>
      <t>2016 rank</t>
    </r>
  </si>
  <si>
    <r>
      <rPr>
        <sz val="8"/>
        <color rgb="FFFFFFFF"/>
        <rFont val="Tahoma"/>
        <family val="2"/>
      </rPr>
      <t xml:space="preserve">Difference in ranks between 2018 and
</t>
    </r>
    <r>
      <rPr>
        <sz val="8"/>
        <color rgb="FFFFFFFF"/>
        <rFont val="Tahoma"/>
        <family val="2"/>
      </rPr>
      <t>2016</t>
    </r>
  </si>
  <si>
    <t>-1.2 pp</t>
  </si>
  <si>
    <t>-1.7 pp</t>
  </si>
  <si>
    <t>-7.3 pp</t>
  </si>
  <si>
    <t>-2.4 pp</t>
  </si>
  <si>
    <t>-6.1 pp</t>
  </si>
  <si>
    <t>Czech Republic</t>
  </si>
  <si>
    <t>-1.5 pp</t>
  </si>
  <si>
    <t>-0.4 pp</t>
  </si>
  <si>
    <t>2.1 pp</t>
  </si>
  <si>
    <t>-0.5 pp</t>
  </si>
  <si>
    <t>-0.9 pp</t>
  </si>
  <si>
    <t>-1.3 pp</t>
  </si>
  <si>
    <t>-0.2 pp</t>
  </si>
  <si>
    <t>-0.8 pp</t>
  </si>
  <si>
    <t>-1.1 pp</t>
  </si>
  <si>
    <t>-2.3 pp</t>
  </si>
  <si>
    <t>-1.0 pp</t>
  </si>
  <si>
    <t>-3.1 pp</t>
  </si>
  <si>
    <t>-2.0 pp</t>
  </si>
  <si>
    <t>-2.1 pp</t>
  </si>
  <si>
    <t>Slovak Republic</t>
  </si>
  <si>
    <t>-0.7 pp</t>
  </si>
  <si>
    <r>
      <rPr>
        <sz val="8"/>
        <color rgb="FFFFFFFF"/>
        <rFont val="Tahoma"/>
        <family val="2"/>
      </rPr>
      <t>2016 MCI Rank</t>
    </r>
  </si>
  <si>
    <r>
      <rPr>
        <sz val="8"/>
        <color rgb="FFFFFFFF"/>
        <rFont val="Tahoma"/>
        <family val="2"/>
      </rPr>
      <t>2016 MCI score</t>
    </r>
  </si>
  <si>
    <r>
      <rPr>
        <sz val="8"/>
        <color rgb="FFFFFFFF"/>
        <rFont val="Tahoma"/>
        <family val="2"/>
      </rPr>
      <t>Metallic mineral, metals and coal export contribution 2014</t>
    </r>
  </si>
  <si>
    <r>
      <rPr>
        <sz val="8"/>
        <color rgb="FFFFFFFF"/>
        <rFont val="Tahoma"/>
        <family val="2"/>
      </rPr>
      <t>Change in min. exp. contr. 2009-14 (perc. points)</t>
    </r>
  </si>
  <si>
    <r>
      <rPr>
        <sz val="8"/>
        <color rgb="FFFFFFFF"/>
        <rFont val="Tahoma"/>
        <family val="2"/>
      </rPr>
      <t>Metallic mineral and coal production value 2014 (as % of GDP)</t>
    </r>
  </si>
  <si>
    <r>
      <rPr>
        <sz val="8"/>
        <color rgb="FFFFFFFF"/>
        <rFont val="Tahoma"/>
        <family val="2"/>
      </rPr>
      <t>Mineral rent 2014 (as % of GDP)</t>
    </r>
  </si>
  <si>
    <r>
      <rPr>
        <sz val="8"/>
        <color rgb="FFFFFFFF"/>
        <rFont val="Tahoma"/>
        <family val="2"/>
      </rPr>
      <t>2014 MCI Rank</t>
    </r>
  </si>
  <si>
    <r>
      <rPr>
        <sz val="8"/>
        <color rgb="FFFFFFFF"/>
        <rFont val="Tahoma"/>
        <family val="2"/>
      </rPr>
      <t>2012 MCI Rank</t>
    </r>
  </si>
  <si>
    <t>0.0 pp</t>
  </si>
  <si>
    <t>1.3 pp</t>
  </si>
  <si>
    <t>–</t>
  </si>
  <si>
    <t>-0.3 pp</t>
  </si>
  <si>
    <t>1.1 pp</t>
  </si>
  <si>
    <t>2.4 pp</t>
  </si>
  <si>
    <t>-0.1 pp</t>
  </si>
  <si>
    <t>0.3 pp</t>
  </si>
  <si>
    <t>1.0 pp</t>
  </si>
  <si>
    <t>0.6 pp</t>
  </si>
  <si>
    <t>0.5 pp</t>
  </si>
  <si>
    <t>0.1 pp</t>
  </si>
  <si>
    <t>0.2 pp</t>
  </si>
  <si>
    <t>3.2 pp</t>
  </si>
  <si>
    <t>0.7 pp</t>
  </si>
  <si>
    <t>0.9 pp</t>
  </si>
  <si>
    <t>2014 MCI Rank</t>
  </si>
  <si>
    <t>2014 MCI score</t>
  </si>
  <si>
    <t>Mineral export contribution 2012</t>
  </si>
  <si>
    <t>Change in export contribution 2007-2012</t>
  </si>
  <si>
    <t>2012
production
value
(% of GDP)</t>
  </si>
  <si>
    <t>0.4 pp</t>
  </si>
  <si>
    <t>-2.8 pp</t>
  </si>
  <si>
    <t>2.0 pp</t>
  </si>
  <si>
    <t>0.8 pp</t>
  </si>
  <si>
    <t>-1.4 pp</t>
  </si>
  <si>
    <t>1.8 pp</t>
  </si>
  <si>
    <t>2012 MCI Rank</t>
  </si>
  <si>
    <t>Mineral export contribution 2010</t>
  </si>
  <si>
    <t>Change in mineral export contribution 2005-2010</t>
  </si>
  <si>
    <t>2010 production value as % of 2010 GDP</t>
  </si>
  <si>
    <t>Employment in mining sector</t>
  </si>
  <si>
    <r>
      <rPr>
        <b/>
        <sz val="11"/>
        <color theme="1"/>
        <rFont val="Calibri"/>
        <family val="2"/>
        <scheme val="minor"/>
      </rPr>
      <t>Number of employees</t>
    </r>
    <r>
      <rPr>
        <sz val="11"/>
        <color theme="1"/>
        <rFont val="Calibri"/>
        <family val="2"/>
        <scheme val="minor"/>
      </rPr>
      <t xml:space="preserve"> is defined as those persons who work for an employer and who have a contract of employment and receive compensation in the form of wages, salaries, fees, gratuities, piecework pay or remuneration in kind. A worker from an employment agency is considered to be an employee of that temporary employment agency and not of the unit (customer) in which they work.
Under the main economic category  "mining and quarrying" (NACE Rev. 2, B-E), dataset code: sbs_na_ind_r2) , the data for the following divisions are extracted in this supplementary worksheet: 
-) </t>
    </r>
    <r>
      <rPr>
        <b/>
        <sz val="11"/>
        <color theme="1"/>
        <rFont val="Calibri"/>
        <family val="2"/>
        <scheme val="minor"/>
      </rPr>
      <t xml:space="preserve">Other mining and quarrying </t>
    </r>
    <r>
      <rPr>
        <sz val="11"/>
        <color theme="1"/>
        <rFont val="Calibri"/>
        <family val="2"/>
        <scheme val="minor"/>
      </rPr>
      <t xml:space="preserve">(NACE code: B08): This division includes extraction from a mine or quarry, but also dredging of alluvial deposits, rock crushing and the use of salt marshes. The products are used most notably in construction (e.g. sands, stones etc.), manufacture of materials (e.g. clay, gypsum, calcium etc.), manufacture of chemicals etc. This division does not include processing (except crushing, grinding, cutting, cleaning, drying, sorting and mixing) of the minerals extracted.
</t>
    </r>
    <r>
      <rPr>
        <b/>
        <sz val="11"/>
        <color theme="1"/>
        <rFont val="Calibri"/>
        <family val="2"/>
        <scheme val="minor"/>
      </rPr>
      <t>-) Mining of metal ores</t>
    </r>
    <r>
      <rPr>
        <sz val="11"/>
        <color theme="1"/>
        <rFont val="Calibri"/>
        <family val="2"/>
        <scheme val="minor"/>
      </rPr>
      <t xml:space="preserve"> (NACE code: B07) which includes mining for metallic mineral (ores), performed through underground or open-cast extraction, seabed mining etc. This division also includes ore dressing and beneficiating operations, such as crushing, grinding, washing, drying, sintering, calcining or leaching ore, gravity separation or flotation operations.
-) </t>
    </r>
    <r>
      <rPr>
        <b/>
        <sz val="11"/>
        <color theme="1"/>
        <rFont val="Calibri"/>
        <family val="2"/>
        <scheme val="minor"/>
      </rPr>
      <t xml:space="preserve">Support activites for other mining and quarrying </t>
    </r>
    <r>
      <rPr>
        <sz val="11"/>
        <color theme="1"/>
        <rFont val="Calibri"/>
        <family val="2"/>
        <scheme val="minor"/>
      </rPr>
      <t xml:space="preserve">(NACE Code: B09.9)
</t>
    </r>
    <r>
      <rPr>
        <b/>
        <sz val="11"/>
        <color theme="1"/>
        <rFont val="Calibri"/>
        <family val="2"/>
        <scheme val="minor"/>
      </rPr>
      <t>Remark</t>
    </r>
    <r>
      <rPr>
        <sz val="11"/>
        <color theme="1"/>
        <rFont val="Calibri"/>
        <family val="2"/>
        <scheme val="minor"/>
      </rPr>
      <t>: As the data for mining of metal ores was not available for many countires, the number of employees for "Other mining and quarrying" are provided in the dashboard.</t>
    </r>
  </si>
  <si>
    <t>https://ec.europa.eu/eurostat/databrowser/view/SBS_SC_SCA_R2__custom_3176110/default/table?lang=en</t>
  </si>
  <si>
    <t xml:space="preserve">Annual </t>
  </si>
  <si>
    <t>Labour input</t>
  </si>
  <si>
    <t xml:space="preserve">No. of people </t>
  </si>
  <si>
    <t>Annual detailed enterprise statistics for industry (NACE Rev. 2, B-E) [sbs_na_ind_r2]</t>
  </si>
  <si>
    <t>NACE_R2</t>
  </si>
  <si>
    <t>sum of other mining and quarrying, mining of metal ores, and support activities for other mining and quarrying</t>
  </si>
  <si>
    <t>INDIC_SB</t>
  </si>
  <si>
    <t>Employees - number</t>
  </si>
  <si>
    <t>GEO/TIME</t>
  </si>
  <si>
    <t>Other mining and quarrying</t>
  </si>
  <si>
    <t>kept at previous years value</t>
  </si>
  <si>
    <t>Mining of metal ores</t>
  </si>
  <si>
    <t>Support activities for other mining and quarrying</t>
  </si>
  <si>
    <t>17’962.0</t>
  </si>
  <si>
    <t>20’000</t>
  </si>
  <si>
    <t>1’792</t>
  </si>
  <si>
    <t>1’747</t>
  </si>
  <si>
    <t>1’589</t>
  </si>
  <si>
    <t>4’464</t>
  </si>
  <si>
    <t>5’933</t>
  </si>
  <si>
    <t>8’893</t>
  </si>
  <si>
    <t>9’920</t>
  </si>
  <si>
    <t>12’623</t>
  </si>
  <si>
    <t>12’515</t>
  </si>
  <si>
    <t>13’267</t>
  </si>
  <si>
    <t>12’291</t>
  </si>
  <si>
    <t>12’312</t>
  </si>
  <si>
    <t>1’073</t>
  </si>
  <si>
    <t>1’075</t>
  </si>
  <si>
    <t>1’204</t>
  </si>
  <si>
    <t>Domestic material consumption, abbreviated as DMC, measures the total amount of materials directly used by an economy and is defined as the annual quantity of raw materials extracted from the domestic territory, plus all physical imports minus all physical exports.</t>
  </si>
  <si>
    <t>https://ec.europa.eu/eurostat/databrowser/view/env_ac_mfa/default/table?lang=en</t>
  </si>
  <si>
    <t>Domestic material consumption</t>
  </si>
  <si>
    <t xml:space="preserve">Germany </t>
  </si>
  <si>
    <t>Material footprint</t>
  </si>
  <si>
    <t>Raw material consumption (RMC) of the EU – also referred to as material footprint – represents the total amount of extracted raw materials needed to produce the goods and services consumed by residents of the EU. RMC can be considered to be composed of domestic extraction of materials and trade flows ‘converted’ to raw material equivalents (RME).</t>
  </si>
  <si>
    <t xml:space="preserve">https://ec.europa.eu/eurostat/databrowser/view/env_ac_rme/default/table?lang=en </t>
  </si>
  <si>
    <t>Note: wood or only timber (industrial roundwood)?</t>
  </si>
  <si>
    <t>Raw material consumption</t>
  </si>
  <si>
    <t>Material accumulation</t>
  </si>
  <si>
    <t>Approximation of net addition to stocks using the balanced material and waste flows from the Eurostat Material Sankey diagram.</t>
  </si>
  <si>
    <t>https://ec.europa.eu/eurostat/databrowser/view/ENV_AC_SD__custom_2989477/default/table?lang=en</t>
  </si>
  <si>
    <t>Data extracted on 28/06/2022 14:09:53 from [ESTAT]</t>
  </si>
  <si>
    <t>Material flows for circular economy - Sankey diagram data [ENV_AC_SD__custom_2989477]</t>
  </si>
  <si>
    <t>25/11/2021 11:00</t>
  </si>
  <si>
    <t>Circular Material Use Rate</t>
  </si>
  <si>
    <t>The circular material use rate, also called 'Circularity rate', measures in percentage the share of material recycled and fed back into the economy - thus saving extraction of primary raw materials - in overall material use. The Circularity rate is thus defined as the ratio of the circular use of materials (U) to the overall material use (M).</t>
  </si>
  <si>
    <t>https://ec.europa.eu/eurostat/databrowser/view/env_ac_cur/default/table?lang=en</t>
  </si>
  <si>
    <t>Circular material use rate [ENV_AC_CUR__custom_2989653]</t>
  </si>
  <si>
    <t xml:space="preserve">Waste generation indicator describes the total amount of waste (excluding major mineral waste) member state produce per capita. The indicator contains the amount from both households and industry. </t>
  </si>
  <si>
    <t>https://ec.europa.eu/eurostat/databrowser/view/ENV_WASGEN__custom_3160009/default/table?lang=en</t>
  </si>
  <si>
    <t>Kilograms per capita</t>
  </si>
  <si>
    <t>Hazard class</t>
  </si>
  <si>
    <t>Hazardous and non-hazardous - Total</t>
  </si>
  <si>
    <t>Statistical classification of economic activities in the European Community (NACE Rev. 2)</t>
  </si>
  <si>
    <t>All NACE activities plus households</t>
  </si>
  <si>
    <t>Waste categories</t>
  </si>
  <si>
    <t>Waste excluding major mineral wastes</t>
  </si>
  <si>
    <t>b</t>
  </si>
  <si>
    <t>Special value</t>
  </si>
  <si>
    <t>not available</t>
  </si>
  <si>
    <t>Available flags:</t>
  </si>
  <si>
    <t>break in time series</t>
  </si>
  <si>
    <t>Household expenditures on repair, hire and maintenance, disaggregated by product groups</t>
  </si>
  <si>
    <t xml:space="preserve">http://appsso.eurostat.ec.europa.eu/nui/show.do?lang=en&amp;dataset=hbs_exp_t121
</t>
  </si>
  <si>
    <t>Table 1. Share of household spending on repair, hire, and maintenance compared to total spending</t>
  </si>
  <si>
    <t>European Union - 27 countries (2007-2013)</t>
  </si>
  <si>
    <t>Table 2. Repair-related expenditures</t>
  </si>
  <si>
    <t>Table 3. Total expenditures</t>
  </si>
  <si>
    <t>Mean consumption expenditure per household by COICOP consumption purpose [hbs_exp_t121]</t>
  </si>
  <si>
    <t>Last update</t>
  </si>
  <si>
    <t>02.08.22</t>
  </si>
  <si>
    <t>Extracted on</t>
  </si>
  <si>
    <t>10.08.22</t>
  </si>
  <si>
    <t>Source of data</t>
  </si>
  <si>
    <t>Eurostat</t>
  </si>
  <si>
    <t>COICOP</t>
  </si>
  <si>
    <t>Cleaning, repair and hire of clothing</t>
  </si>
  <si>
    <t>Food and non-alcoholic beverages</t>
  </si>
  <si>
    <t>UNIT</t>
  </si>
  <si>
    <t>Purchasing power standard (PPS) per household</t>
  </si>
  <si>
    <t>Special value:</t>
  </si>
  <si>
    <t>Repair and hire of footwear</t>
  </si>
  <si>
    <t>Alcoholic beverages, tobacco and narcotics</t>
  </si>
  <si>
    <t>Maintenance and repair of the dwelling</t>
  </si>
  <si>
    <t>Clothing and footwear</t>
  </si>
  <si>
    <t>Repair of furniture, furnishings and floor coverings</t>
  </si>
  <si>
    <t>Housing, water, electricity, gas and other fuels</t>
  </si>
  <si>
    <t>Repair of household appliances</t>
  </si>
  <si>
    <t>Furnishings, household equipment and routine household maintenance</t>
  </si>
  <si>
    <t>Spare parts and accessories for personal transport equipment</t>
  </si>
  <si>
    <t>Health</t>
  </si>
  <si>
    <t>Maintenance and repair of personal transport equipment</t>
  </si>
  <si>
    <t>Transport</t>
  </si>
  <si>
    <t>Repair of audio-visual, photographic and information processing equipment</t>
  </si>
  <si>
    <t>Communications</t>
  </si>
  <si>
    <t>Maintenance and repair of other major durables for recreation and culture</t>
  </si>
  <si>
    <t>Recreation and culture</t>
  </si>
  <si>
    <t>Education</t>
  </si>
  <si>
    <t>Restaurants and hotels</t>
  </si>
  <si>
    <t>Miscellaneous goods and services</t>
  </si>
  <si>
    <r>
      <t xml:space="preserve">Recycling of waste electrical and electronic equipment (WEEE) is the percentage of WEEE which is collected and recycled as material. 
</t>
    </r>
    <r>
      <rPr>
        <i/>
        <sz val="11"/>
        <color theme="1"/>
        <rFont val="Calibri"/>
        <family val="2"/>
        <scheme val="minor"/>
      </rPr>
      <t>NOTE! The statistical data collection has changed 2018 and therefore two different data sources are presented in order to get 3 year average values for recycling rate calculations.</t>
    </r>
  </si>
  <si>
    <t>https://ec.europa.eu/eurostat/databrowser/view/ENV_WASELEEOS__custom_2959291/default/table?lang=en 
https://ec.europa.eu/eurostat/databrowser/view/ENV_WASELEE__custom_2959288/default/table?lang=en</t>
  </si>
  <si>
    <t>Anually</t>
  </si>
  <si>
    <t xml:space="preserve">WEEE collected </t>
  </si>
  <si>
    <t>Total waste (all WEEE categories)</t>
  </si>
  <si>
    <t>% Three year average (Calculated from three year average put on market values)</t>
  </si>
  <si>
    <t>kept at previous year's value</t>
  </si>
  <si>
    <t>Iceland</t>
  </si>
  <si>
    <t>Liechtenstein</t>
  </si>
  <si>
    <t>Norway</t>
  </si>
  <si>
    <t>United Kingdom</t>
  </si>
  <si>
    <t>WEEE Recycled</t>
  </si>
  <si>
    <t xml:space="preserve">% </t>
  </si>
  <si>
    <t>WEEE Recycled taking into account collection rate</t>
  </si>
  <si>
    <t>NOTE</t>
  </si>
  <si>
    <t>This is calculated based on the values above</t>
  </si>
  <si>
    <t>Recovery rate of construction and demolition waste is the ratio of construction and demolition waste which is prepared for re-use, recycled or subject to material recovery, including through backfilling operations, divided by the construction and demolition waste treated as defined in Regulation (EC) No 2150/2002 on waste statistics.</t>
  </si>
  <si>
    <t>https://ec.europa.eu/eurostat/databrowser/view/cei_wm040/default/table</t>
  </si>
  <si>
    <t>All construction and demolition waste</t>
  </si>
  <si>
    <t>%</t>
  </si>
  <si>
    <t>European Union - 28 countries (2013-2020)</t>
  </si>
  <si>
    <t>Euro area - 19 countries  (from 2015)</t>
  </si>
  <si>
    <t>Switzerland</t>
  </si>
  <si>
    <t>Montenegro</t>
  </si>
  <si>
    <t>North Macedonia</t>
  </si>
  <si>
    <t>Albania</t>
  </si>
  <si>
    <t>Serbia</t>
  </si>
  <si>
    <t>Turkey</t>
  </si>
  <si>
    <t>Kosovo (under United Nations Security Council Resolution 1244/99)</t>
  </si>
  <si>
    <t>Recycling of other batteries and accumulators</t>
  </si>
  <si>
    <t xml:space="preserve">The indicator reports the "recycling rate of other batteries and accumulators" as the percentage recycled. The Battery Directive differentiates the following three battery types: lead-acid batteries and accumulators, nickel-cadmium batteries and accumulators, and other batteries and accumulators. This indicator reports only the values for “other batteries and accumulators” to show the situation of recycling of Lithium-ion batteries (captured within this battery category) which is the key batteries type when the transport sector is electrified. These so called traction batteries (they can weight up to few hundred kilos) also use significant amount of other critical raw materials such as cobalt and nickel.  </t>
  </si>
  <si>
    <t>https://ec.europa.eu/eurostat/databrowser/view/ENV_WASBAT__custom_2933760/default/table?lang=en</t>
  </si>
  <si>
    <t>Recycling rate</t>
  </si>
  <si>
    <t>Other batteries and accumulators</t>
  </si>
  <si>
    <t>Management of end-of-life vehicles (ELVs)</t>
  </si>
  <si>
    <t>The indicator figure describes the recycling and reuse of ELVs as a percentage (including also reuse  after collection). Information and data are collected based on the Directive 2000/53/EC on end-of-life vehicles (hereafter called ELV-Directive) and the Commission Decision 2005/293/EC, which lays down rules on the monitoring of the reuse/recovery and reuse/recycling targets for end-of-life vehicles. No later than 1 January 2015,, the reuse and recovery of ELVs shall be increased to a minimum of 95 % by an average weight per vehicle and year. Within the same time limit, the re-use and recycling shall be increased to a minimum of 85 % by an average weight per vehicle and year.</t>
  </si>
  <si>
    <t>https://ec.europa.eu/eurostat/databrowser/view/ENV_WASELVT__custom_2745345/default/table?lang=en</t>
  </si>
  <si>
    <t>Managment of  end-of-life vehicles (ELVs) - Recycling and reuse</t>
  </si>
  <si>
    <t>All ELVs</t>
  </si>
  <si>
    <t>Greenhouse gas (GHG) emissions and emissions intensity by raw materials sector</t>
  </si>
  <si>
    <t>The absolute GHG emissions describe the total emissions values of member state in CO2-eqvivalents. The GHG emmission intensity is the CO2 eqvivalent value in kilogram divided with the value added in euro. Separate data source for the criteria. 
First table present the sum of raw materials sector for GHG and avergare for intensity. Raw materials sector compose of B-Mining and quarrying; C16-Manufacturing of wood and products of wood and cork, expect furniture, manufacturing of straw and plating materials; C17-Manufacturing of paper and paper products; C-22 Manufacturing of rubber and plastic products; C-23 Manufacturing of other non-metallic mineral products; C-24 Manufacturing of basic metals. Lastly All NACE activities are presented.</t>
  </si>
  <si>
    <t>https://ec.europa.eu/eurostat/databrowser/view/ENV_AC_AINAH_R2__custom_3160089/default/table?lang=en
https://ec.europa.eu/eurostat/databrowser/view/ENV_AC_AEINT_R2__custom_3160118/default/table?lang=en</t>
  </si>
  <si>
    <t>Actual Greenhouse gas values</t>
  </si>
  <si>
    <t xml:space="preserve">GHG emmission intensity </t>
  </si>
  <si>
    <t>Air pollutants and greenhouse gases</t>
  </si>
  <si>
    <t>Greenhouse gases (CO2, N2O in CO2 equivalent, CH4 in CO2 equivalent, HFC in CO2 equivalent, PFC in CO2 equivalent, SF6 in CO2 equivalent, NF3 in CO2 equivalent)</t>
  </si>
  <si>
    <t>Ratio of raw materials-related emissions to total emissions in a year</t>
  </si>
  <si>
    <t>p</t>
  </si>
  <si>
    <t>provisional</t>
  </si>
  <si>
    <t>s</t>
  </si>
  <si>
    <t>Eurostat estimate</t>
  </si>
  <si>
    <t>Average of B – Mining and quarrying, C16 – Manufacture of wood and products, C17 – Manufacture of paper and paper products,	C22 – Manufacture of rubber and plastic products, C23 – Manufacture of other non-metallic mineral products, C24 – Manufacture of basic metals</t>
  </si>
  <si>
    <t>Sum of B – Mining and quarrying, C16 – Manufacture of wood and products, C17 – Manufacture of paper and paper products,	C22 – Manufacture of rubber and plastic products, C23 – Manufacture of other non-metallic mineral products, C24 – Manufacture of basic metals</t>
  </si>
  <si>
    <t>National accounts indicator (ESA 2010)</t>
  </si>
  <si>
    <t>Value added, gross</t>
  </si>
  <si>
    <t>Tonne</t>
  </si>
  <si>
    <t>Kilograms per euro, current prices</t>
  </si>
  <si>
    <t>Manufacture of wood and of products of wood and cork, except furniture; manufacture of articles of straw and plaiting materials</t>
  </si>
  <si>
    <t>Manufacture of paper and paper products</t>
  </si>
  <si>
    <t>Manufacture of rubber and plastic products</t>
  </si>
  <si>
    <t>Manufacture of other non-metallic mineral products</t>
  </si>
  <si>
    <t>Manufacture of basic metals</t>
  </si>
  <si>
    <t>Total - all NACE activities</t>
  </si>
  <si>
    <t>PM 2.5 emissions and emissions intensity by raw materials sector</t>
  </si>
  <si>
    <t>The absolute PM2.5 emissions describe the total PM2.5 values of member state in tonne. The PM2.5 emmission intensity is the PM2.5 value in grams divided with the value added in euro. Separate data source for the criteria. 
First table present the sum of raw materials sector for PM2.5 and avergare for intensity. Raw materials sector compose of B-Mining and quarrying; C16-Manufacturing of wood and products of wood and cork, expect furniture, manufacturing of straw and plating materials; C17-Manufacturing of paper and paper products; C-22 Manufacturing of rubber and plastic products; C-23 Manufacturing of other non-metallic mineral products; C-24 Manufacturing of basic metals. Lastly All NACE activities are presented.</t>
  </si>
  <si>
    <t>https://ec.europa.eu/eurostat/databrowser/view/ENV_AC_AINAH_R2__custom_3160136/default/table?lang=en
https://ec.europa.eu/eurostat/databrowser/view/ENV_AC_AEINT_R2__custom_3160147/default/table?lang=en</t>
  </si>
  <si>
    <t>Actual PM2.5 values</t>
  </si>
  <si>
    <t xml:space="preserve">PM2.5 emmission intensity </t>
  </si>
  <si>
    <t>Particulates &lt; 2.5µm</t>
  </si>
  <si>
    <t>Grams per euro, current prices</t>
  </si>
  <si>
    <t>JRC Consumption Footprint</t>
  </si>
  <si>
    <t>Ennvironmental impacts for five basket of products are captured using a combination of LCA and consumption data for the EU countries. Official indicator of the EC developed by JRC.</t>
  </si>
  <si>
    <t xml:space="preserve">https://eplca.jrc.ec.europa.eu/ConsumptionFootprintPlatform.html </t>
  </si>
  <si>
    <t>Single score (Pt), Consumption Footprint</t>
  </si>
  <si>
    <t>nanopoints</t>
  </si>
  <si>
    <t>Appliances</t>
  </si>
  <si>
    <t>Food</t>
  </si>
  <si>
    <t>Household goods</t>
  </si>
  <si>
    <t>Housing</t>
  </si>
  <si>
    <t>Mobility</t>
  </si>
  <si>
    <t xml:space="preserve">Worldwide Governance Indicators </t>
  </si>
  <si>
    <r>
      <rPr>
        <b/>
        <sz val="11"/>
        <color theme="1"/>
        <rFont val="Calibri"/>
        <family val="2"/>
        <scheme val="minor"/>
      </rPr>
      <t>Worldwide Governance Indicators</t>
    </r>
    <r>
      <rPr>
        <sz val="11"/>
        <color theme="1"/>
        <rFont val="Calibri"/>
        <family val="2"/>
        <scheme val="minor"/>
      </rPr>
      <t xml:space="preserve"> measure six dimensions of governance: Voice and Accountability, Political Stability and Absence of Violence / Terrorism, Government Effectiveness, Regulatory Quality, Rule of Law, and Control of Corruption.
In this dashboard the dimension of </t>
    </r>
    <r>
      <rPr>
        <b/>
        <sz val="11"/>
        <color theme="1"/>
        <rFont val="Calibri"/>
        <family val="2"/>
        <scheme val="minor"/>
      </rPr>
      <t>"Political Stability and Absence of Violence/Terrorism"</t>
    </r>
    <r>
      <rPr>
        <sz val="11"/>
        <color theme="1"/>
        <rFont val="Calibri"/>
        <family val="2"/>
        <scheme val="minor"/>
      </rPr>
      <t xml:space="preserve"> has been provided. This indicator measures perceptions of the likelihood of political instability and/or politically-motivated violence, including terrorism. 
</t>
    </r>
    <r>
      <rPr>
        <b/>
        <sz val="11"/>
        <color theme="1"/>
        <rFont val="Calibri"/>
        <family val="2"/>
        <scheme val="minor"/>
      </rPr>
      <t>Percentile rank</t>
    </r>
    <r>
      <rPr>
        <sz val="11"/>
        <color theme="1"/>
        <rFont val="Calibri"/>
        <family val="2"/>
        <scheme val="minor"/>
      </rPr>
      <t xml:space="preserve"> indicates the country's rank among all countries covered by the aggregate indicator, with 0 corresponding to lowest rank, and 100 to highest rank. Percentile ranks have been adjusted to correct for changes over time in the composition of the countries covered by the WGI.
Detailed documentation of the WGI, interactive tools for exploring the data, and full access to the underlying source data available at www.govindicators.org.</t>
    </r>
  </si>
  <si>
    <t>https://databank.worldbank.org/source/worldwide-governance-indicators#</t>
  </si>
  <si>
    <t>Percentile rank (1-100)</t>
  </si>
  <si>
    <t>Country Name</t>
  </si>
  <si>
    <t>The overall INFORM risk index identifies countries at risk from humanitarian crises and disasters that could overwhelm national response capacity. It is made up of three dimensions - hazards and exposure, vulnerability and lack of coping capacity.</t>
  </si>
  <si>
    <t>https://drmkc.jrc.ec.europa.eu/inform-index/INFORM-Risk/Results-and-data/moduleId/1782/id/433/controller/Admin/action/Results</t>
  </si>
  <si>
    <t>Inform index</t>
  </si>
  <si>
    <t>risk index (and risk class)</t>
  </si>
  <si>
    <t>Iso3</t>
  </si>
  <si>
    <t>CountryName</t>
  </si>
  <si>
    <t>INFORM</t>
  </si>
  <si>
    <t>AUT</t>
  </si>
  <si>
    <t>BEL</t>
  </si>
  <si>
    <t>BGR</t>
  </si>
  <si>
    <t>HRV</t>
  </si>
  <si>
    <t>CYP</t>
  </si>
  <si>
    <t>CZE</t>
  </si>
  <si>
    <t>DNK</t>
  </si>
  <si>
    <t>EST</t>
  </si>
  <si>
    <t>FIN</t>
  </si>
  <si>
    <t>FRA</t>
  </si>
  <si>
    <t>DEU</t>
  </si>
  <si>
    <t>GRC</t>
  </si>
  <si>
    <t>HUN</t>
  </si>
  <si>
    <t>IRL</t>
  </si>
  <si>
    <t>ITA</t>
  </si>
  <si>
    <t>LVA</t>
  </si>
  <si>
    <t>LTU</t>
  </si>
  <si>
    <t>LUX</t>
  </si>
  <si>
    <t>MLT</t>
  </si>
  <si>
    <t>NLD</t>
  </si>
  <si>
    <t>POL</t>
  </si>
  <si>
    <t>PRT</t>
  </si>
  <si>
    <t>ROU</t>
  </si>
  <si>
    <t>SVK</t>
  </si>
  <si>
    <t>SVN</t>
  </si>
  <si>
    <t>ESP</t>
  </si>
  <si>
    <t>SWE</t>
  </si>
  <si>
    <t xml:space="preserve">Occupational safety </t>
  </si>
  <si>
    <t xml:space="preserve">An accident at work is defined as 'a discrete occurrence in the course of work which leads to physical or mental harm'. The data include only fatal and non-fatal accidents involving more than 3 calendar days of absence from work. </t>
  </si>
  <si>
    <t>https://appsso.eurostat.ec.europa.eu/nui/submitViewTableAction.do</t>
  </si>
  <si>
    <t>Number</t>
  </si>
  <si>
    <t>Total - Four NACE activities: (1) Agriculture; industry and construction (except mining); services of the business economy, (2) Agriculture, forestry and fishing, (3) Mining and quarrying, (4) Manufacturing)</t>
  </si>
  <si>
    <t>INJURY</t>
  </si>
  <si>
    <t>SEVERITY</t>
  </si>
  <si>
    <t>Year</t>
  </si>
  <si>
    <t>Agriculture; industry and construction (except mining); services of the business economy</t>
  </si>
  <si>
    <t>Agriculture, forestry and fishing</t>
  </si>
  <si>
    <t>Questions</t>
  </si>
  <si>
    <t>Does the indicator report on non-food and non-energy raw materials in line with RMIS?</t>
  </si>
  <si>
    <t>Yes</t>
  </si>
  <si>
    <t>No</t>
  </si>
  <si>
    <t>Is the indicator available for all EU-27 countries?</t>
  </si>
  <si>
    <t>Are comparisons between different countries possible?</t>
  </si>
  <si>
    <t>No (e.g. hindered by use of different methodologies)</t>
  </si>
  <si>
    <t>Has the indicator been applied in a policy setting?</t>
  </si>
  <si>
    <t>Is the indicator used by Eurostat or national statistical offices?</t>
  </si>
  <si>
    <t>Is the indicator accepted and used by academia?</t>
  </si>
  <si>
    <t>No scientific agreement regarding methodology</t>
  </si>
  <si>
    <t>Is the underlying methodology transparently documented and are the results reproducible?</t>
  </si>
  <si>
    <t>Is the underlying methodology harmonized at EU-level or do multiple methods exist to calculate the indicator?</t>
  </si>
  <si>
    <t>A commonly agreed methodology exists at EU level</t>
  </si>
  <si>
    <t>Different methods exist to derive the indicator (not harmonized among countries)</t>
  </si>
  <si>
    <t>Are indicator data easily accessible and is the calculation possible at a reasonable time?</t>
  </si>
  <si>
    <t>Are data available for time series?</t>
  </si>
  <si>
    <t>Is the indicator updated at regular intervals?</t>
  </si>
  <si>
    <t>No or unclear</t>
  </si>
  <si>
    <t>Is the indicator easy to communicate to a non-expert audience?</t>
  </si>
  <si>
    <t>Are the data and the methodology officially reported by governmental offices?</t>
  </si>
  <si>
    <t>Topic</t>
  </si>
  <si>
    <t>Selected for dasboard?</t>
  </si>
  <si>
    <t>Used by</t>
  </si>
  <si>
    <t>Extraction of metal ores</t>
  </si>
  <si>
    <t>Is the country a significant supplier of base metals?</t>
  </si>
  <si>
    <t>x</t>
  </si>
  <si>
    <t>tonnes</t>
  </si>
  <si>
    <t>Extraction of non-metallic minerals</t>
  </si>
  <si>
    <t>Is the country a significant supplier of non-metallic minerals?</t>
  </si>
  <si>
    <t>Extraction of wood</t>
  </si>
  <si>
    <t>Is the country a significant supplier of wood?</t>
  </si>
  <si>
    <t>Scoreboard 7. EU share of global production</t>
  </si>
  <si>
    <t>Is the country a significant supplier of CRMs?</t>
  </si>
  <si>
    <t>World Mining Data</t>
  </si>
  <si>
    <t>Import dependency for metal ores</t>
  </si>
  <si>
    <t>To what extent is the country reliant on metal imports?</t>
  </si>
  <si>
    <t>RM Scoreboard</t>
  </si>
  <si>
    <t>Import dependency for non-metallic minerals</t>
  </si>
  <si>
    <t>To what extent is the country reliant on non-metallic mineral imports?</t>
  </si>
  <si>
    <t>Import dependency for biomass</t>
  </si>
  <si>
    <t>To what extent is the country reliant on biomass imports?</t>
  </si>
  <si>
    <t>Domestic mining industry</t>
  </si>
  <si>
    <t>A composite of four indicators: 1) 	Mineral and metal export contribution, 2) 	Increase/decrease in mineral and metal export contribution over five years period, 3) Mineral production value expressed as a percentage of GDP, and 4) Mineral rents as a percentage of GDP</t>
  </si>
  <si>
    <t>Index (Score and rank)</t>
  </si>
  <si>
    <t>Score 32.4,
Rank 126</t>
  </si>
  <si>
    <t>Score 47.9,
Rank 85</t>
  </si>
  <si>
    <t>Score 35.9
Rank 115</t>
  </si>
  <si>
    <t>Score 30.5
Rank 132</t>
  </si>
  <si>
    <t>Score 42.7
Rank 95</t>
  </si>
  <si>
    <t xml:space="preserve">Two remarks:
1) This score should be looked at together with the Resource  Governance Index (of NRGI) and the Worldwide Governance Indicator (World Bank)
2) The values for these four indicators are available (which are based on  UNCTADstat, World Bank, IS&amp;P and USGS data sources)
 </t>
  </si>
  <si>
    <t>RMIS country profile</t>
  </si>
  <si>
    <t>Industry’s &amp; manufacturing’s value added as share of GDP</t>
  </si>
  <si>
    <t>Value added is the net output of a sector. As defined by World Bank, industry covers here the International Standard Industrial Classification (ISIC) divisions 10-45. Industry’s value added comprises value added in mining, manufacturing, construction, electricity, water, and gas.</t>
  </si>
  <si>
    <t xml:space="preserve">To what extent doe the mining sector contribute to GDP growth in the country? </t>
  </si>
  <si>
    <t>2010-2017</t>
  </si>
  <si>
    <t>Number of employees in selected industrial sectors</t>
  </si>
  <si>
    <t>Contribution to the total number of jobs in the industrial sector</t>
  </si>
  <si>
    <r>
      <t xml:space="preserve">To what extent does the mining sector contribute to jobs and employment in the country? </t>
    </r>
    <r>
      <rPr>
        <sz val="9"/>
        <color rgb="FFFF0000"/>
        <rFont val="Calibri"/>
        <family val="2"/>
        <scheme val="minor"/>
      </rPr>
      <t>Note: We should probably also look at the recycling and remanufacturing or repair sectors here?</t>
    </r>
  </si>
  <si>
    <t>12. Material flows in the circular economy</t>
  </si>
  <si>
    <t>Sankey visualization and data for each flow</t>
  </si>
  <si>
    <t>What is the overall picture of material flows and stock accumulation?</t>
  </si>
  <si>
    <t>↘*</t>
  </si>
  <si>
    <t>Sankey visualization</t>
  </si>
  <si>
    <t>Visual at the beginning of each EU country factsheet</t>
  </si>
  <si>
    <t xml:space="preserve">Apparent consumption of metal ores </t>
  </si>
  <si>
    <t>What amounts of metal ores does the country use?</t>
  </si>
  <si>
    <t>tonnes / capita</t>
  </si>
  <si>
    <t>More detailed material groups are available</t>
  </si>
  <si>
    <t>Apparent consumption of non-metallic minerals</t>
  </si>
  <si>
    <t>What amounts of non-metallic minerals does the country use?</t>
  </si>
  <si>
    <t>Apparent consumption of wood</t>
  </si>
  <si>
    <t>What amounts of wood does the country use?</t>
  </si>
  <si>
    <t>RMC per capita (in raw material equivalents) for metal ores, non-metallic minerals, and wood</t>
  </si>
  <si>
    <t>Material stocks</t>
  </si>
  <si>
    <t>To what extent are material stocks growing? Background: Material stocks lock in energy and emissions for their operation. Growing stocks limit material loop closing. At the same time they link material flows to well-being.</t>
  </si>
  <si>
    <t>Decoupling trends</t>
  </si>
  <si>
    <t xml:space="preserve">Resource productivity </t>
  </si>
  <si>
    <t>GDP/DMC 
GDP/RMC</t>
  </si>
  <si>
    <t>Is the country decoupling economic growth (wellbeing) from raw materials use?</t>
  </si>
  <si>
    <t>1990-2021
2011-2019</t>
  </si>
  <si>
    <t>Index</t>
  </si>
  <si>
    <t>CMUR, non-metallic minerals</t>
  </si>
  <si>
    <t>How much of the raw material is provided via secondary sources?</t>
  </si>
  <si>
    <t>CMUR, metal ores</t>
  </si>
  <si>
    <t>CMUR, biomass</t>
  </si>
  <si>
    <t>Total waste generation</t>
  </si>
  <si>
    <t>Generation of waste by raw materials sector</t>
  </si>
  <si>
    <t>Subset of the above indicator (Generation of waste by waste category, hazardousness and NACE Rev. 2 activity, dataset code:  env_wasgen)</t>
  </si>
  <si>
    <t>How much waste does the raw materials sector generate?</t>
  </si>
  <si>
    <t>Recycling limits</t>
  </si>
  <si>
    <t>Placeholder. No indicator could be identified</t>
  </si>
  <si>
    <t>Material residence time in the economy</t>
  </si>
  <si>
    <t>Placeholder indicator. Global data for metals exists from https://www.nature.com/articles/s41893-022-00895-8</t>
  </si>
  <si>
    <t>How long are materials used in the economy?</t>
  </si>
  <si>
    <t>Certification to European Ecolabels</t>
  </si>
  <si>
    <t>Number of EU Ecolabel awarded products and licences in countries</t>
  </si>
  <si>
    <t>What is the evolution of EU ecolabel products in the countries?</t>
  </si>
  <si>
    <t>2010-2022</t>
  </si>
  <si>
    <t>DG ENV</t>
  </si>
  <si>
    <t xml:space="preserve">Including: Maintenance and repair of personal transport equipment; Maintenance and repair of the dwelling; Repair of furniture, furnishings and floor coverings; Spare parts and accessories for personal transport equipment; Repair of audio-visual, photographic and information processing equipment; Repair of household appliances; Cleaning, repair and hire of clothing; Maintenance and repair of other major durables for recreation and culture; Repair and hire of footwear
</t>
  </si>
  <si>
    <t>How much do houseolds spend on repair and maintenance services?</t>
  </si>
  <si>
    <t>EEA indicator set</t>
  </si>
  <si>
    <t>13. Management of WEEE</t>
  </si>
  <si>
    <t>Collection of WEEE</t>
  </si>
  <si>
    <t>How much WEEE is collected?</t>
  </si>
  <si>
    <t>ESTAT (until 2018)</t>
  </si>
  <si>
    <t xml:space="preserve">Data for 2019. Target 65% of average EEE POM three preceding years. </t>
  </si>
  <si>
    <t>How much WEEE is subsequently recycled?</t>
  </si>
  <si>
    <t>Data for 2019. Recycling targets are equipment group specific and do not take into account the collection rate which in these numbers is taken into account.</t>
  </si>
  <si>
    <t>14. Construction and demolition waste</t>
  </si>
  <si>
    <t>Data for 2018. The recovery target for CDW is 70 % since 2020.</t>
  </si>
  <si>
    <t>Management of battery waste</t>
  </si>
  <si>
    <t>Collection of portable batteries and accumulators</t>
  </si>
  <si>
    <t>What amounts of batteries/accumulators (containing CRMs) are collected?</t>
  </si>
  <si>
    <t>Data for 2019. Collection target of 45 % from 2016 onwards</t>
  </si>
  <si>
    <t>What amounts of batteries/accumulators (containing CRMs) are subsequently recycled?</t>
  </si>
  <si>
    <t>Data for 2019. Recycling target of 50 % for the other batteries and accumulators</t>
  </si>
  <si>
    <t>How many ELVs are recycled?</t>
  </si>
  <si>
    <t>Data for 2019. The recycling rate target is 85 %</t>
  </si>
  <si>
    <t>Recovery rate</t>
  </si>
  <si>
    <t>How many ELVs are recovered?</t>
  </si>
  <si>
    <t>Data for 2019. The recovery rate target is 95 %</t>
  </si>
  <si>
    <t>Recycling rate for textiles</t>
  </si>
  <si>
    <t>Placeholder indicator in the 2020 CEAP draft from 2021</t>
  </si>
  <si>
    <t>How many textiles are recycled?</t>
  </si>
  <si>
    <t>Environmental impacts of sourcing</t>
  </si>
  <si>
    <t>Territorial GHG emissions from the EU RM sector and for individual RM industries</t>
  </si>
  <si>
    <t>Million tonnes CO2-eq</t>
  </si>
  <si>
    <t>Eurostat, Air emissions accounts by NACE Rev. 2 activity, code</t>
  </si>
  <si>
    <t>Territorial PM2.5 emissions from the EU RM sector and for individual RM industries</t>
  </si>
  <si>
    <t>Land used by mining sites and other activities</t>
  </si>
  <si>
    <t>Mineral extraction sites, construction sites, urban, agricultural areas, and forests</t>
  </si>
  <si>
    <t>How much land is occupied by domestic mining sites?</t>
  </si>
  <si>
    <t>2006-2012</t>
  </si>
  <si>
    <t>various</t>
  </si>
  <si>
    <t>EEA, CORINE land cover</t>
  </si>
  <si>
    <t>area (km2)</t>
  </si>
  <si>
    <t>Impacts of consumption</t>
  </si>
  <si>
    <t>LCA-based indicator to estimate 16 midpoint impacts associated with EU consumption</t>
  </si>
  <si>
    <t>env. Impacts</t>
  </si>
  <si>
    <t>GHG savings of CE</t>
  </si>
  <si>
    <t>Contribution to climate neutrality and zero pollution</t>
  </si>
  <si>
    <t>Measures six dimensions of governance: Voice and Accountability, Political Stability and Absence of Violence / Terrorism, Government Effectiveness, Regulatory Quality, Rule of Law, and Control of Corruption.</t>
  </si>
  <si>
    <t>Does the country have a stable governance structure&gt;</t>
  </si>
  <si>
    <t>annual</t>
  </si>
  <si>
    <t>1-100 score</t>
  </si>
  <si>
    <t>Country risk</t>
  </si>
  <si>
    <t>The overall INFORM risk index identifies countries at risk from humanitarian crises and disasters that could overwhelm national response capacity.</t>
  </si>
  <si>
    <t>Is the country at risk of suffering from humanitarin crisis and disasters?</t>
  </si>
  <si>
    <t>risk index: 0-10, risk class: very low, low, medium, high, very high</t>
  </si>
  <si>
    <t>Working conditions</t>
  </si>
  <si>
    <t>CE skills profile</t>
  </si>
  <si>
    <t>Placeholder indicator based on country feedback</t>
  </si>
  <si>
    <t>What fraction of country citizens work in jobs related to the circular economy?</t>
  </si>
  <si>
    <t>Country questionnaire</t>
  </si>
  <si>
    <t>*The goal is to reduce the overall flow magnitude of the Sankey diagram (to allow the EU to stay within a safe operating space) as materials use and the maintenance of anthropogenic material stocks are associated with environmental implications.</t>
  </si>
  <si>
    <r>
      <rPr>
        <sz val="11"/>
        <color rgb="FFFFFFFF"/>
        <rFont val="Calibri"/>
        <family val="2"/>
        <scheme val="minor"/>
      </rPr>
      <t>Material</t>
    </r>
  </si>
  <si>
    <r>
      <rPr>
        <sz val="11"/>
        <color rgb="FFFFFFFF"/>
        <rFont val="Calibri"/>
        <family val="2"/>
        <scheme val="minor"/>
      </rPr>
      <t>Country</t>
    </r>
  </si>
  <si>
    <r>
      <rPr>
        <sz val="11"/>
        <color rgb="FFFFFFFF"/>
        <rFont val="Calibri"/>
        <family val="2"/>
        <scheme val="minor"/>
      </rPr>
      <t>Share</t>
    </r>
  </si>
  <si>
    <r>
      <rPr>
        <sz val="11"/>
        <color rgb="FFFFFFFF"/>
        <rFont val="Calibri"/>
        <family val="2"/>
        <scheme val="minor"/>
      </rPr>
      <t>WGI</t>
    </r>
  </si>
  <si>
    <r>
      <rPr>
        <sz val="11"/>
        <color rgb="FFFFFFFF"/>
        <rFont val="Calibri"/>
        <family val="2"/>
        <scheme val="minor"/>
      </rPr>
      <t>t</t>
    </r>
  </si>
  <si>
    <r>
      <rPr>
        <sz val="11"/>
        <color rgb="FFFFFFFF"/>
        <rFont val="Calibri"/>
        <family val="2"/>
        <scheme val="minor"/>
      </rPr>
      <t>I stage</t>
    </r>
  </si>
  <si>
    <t>Material</t>
  </si>
  <si>
    <t>Country</t>
  </si>
  <si>
    <t>Share</t>
  </si>
  <si>
    <t>WGI</t>
  </si>
  <si>
    <t>t</t>
  </si>
  <si>
    <t>I stage (only CRMs)</t>
  </si>
  <si>
    <r>
      <rPr>
        <sz val="11"/>
        <rFont val="Calibri"/>
        <family val="2"/>
        <scheme val="minor"/>
      </rPr>
      <t>Antimony</t>
    </r>
  </si>
  <si>
    <r>
      <rPr>
        <sz val="11"/>
        <rFont val="Calibri"/>
        <family val="2"/>
        <scheme val="minor"/>
      </rPr>
      <t>China</t>
    </r>
  </si>
  <si>
    <r>
      <rPr>
        <sz val="11"/>
        <rFont val="Calibri"/>
        <family val="2"/>
        <scheme val="minor"/>
      </rPr>
      <t>74%</t>
    </r>
  </si>
  <si>
    <t>Antimony</t>
  </si>
  <si>
    <t>China</t>
  </si>
  <si>
    <t>74%</t>
  </si>
  <si>
    <r>
      <rPr>
        <sz val="11"/>
        <rFont val="Calibri"/>
        <family val="2"/>
        <scheme val="minor"/>
      </rPr>
      <t>Tajikistan</t>
    </r>
  </si>
  <si>
    <r>
      <rPr>
        <sz val="11"/>
        <rFont val="Calibri"/>
        <family val="2"/>
        <scheme val="minor"/>
      </rPr>
      <t>8%</t>
    </r>
  </si>
  <si>
    <t>Tajikistan</t>
  </si>
  <si>
    <t>8%</t>
  </si>
  <si>
    <t>Russian Federation</t>
  </si>
  <si>
    <r>
      <rPr>
        <sz val="11"/>
        <rFont val="Calibri"/>
        <family val="2"/>
        <scheme val="minor"/>
      </rPr>
      <t>4%</t>
    </r>
  </si>
  <si>
    <t>4%</t>
  </si>
  <si>
    <r>
      <rPr>
        <sz val="11"/>
        <rFont val="Calibri"/>
        <family val="2"/>
        <scheme val="minor"/>
      </rPr>
      <t>Myanmar</t>
    </r>
  </si>
  <si>
    <r>
      <rPr>
        <sz val="11"/>
        <rFont val="Calibri"/>
        <family val="2"/>
        <scheme val="minor"/>
      </rPr>
      <t>3%</t>
    </r>
  </si>
  <si>
    <t>Myanmar</t>
  </si>
  <si>
    <t>3%</t>
  </si>
  <si>
    <r>
      <rPr>
        <sz val="11"/>
        <rFont val="Calibri"/>
        <family val="2"/>
        <scheme val="minor"/>
      </rPr>
      <t>Bolivia</t>
    </r>
  </si>
  <si>
    <t>Bolivia</t>
  </si>
  <si>
    <r>
      <rPr>
        <sz val="11"/>
        <rFont val="Calibri"/>
        <family val="2"/>
        <scheme val="minor"/>
      </rPr>
      <t>Australia</t>
    </r>
  </si>
  <si>
    <r>
      <rPr>
        <sz val="11"/>
        <rFont val="Calibri"/>
        <family val="2"/>
        <scheme val="minor"/>
      </rPr>
      <t>2%</t>
    </r>
  </si>
  <si>
    <t>Australia</t>
  </si>
  <si>
    <t>2%</t>
  </si>
  <si>
    <r>
      <rPr>
        <sz val="11"/>
        <rFont val="Calibri"/>
        <family val="2"/>
        <scheme val="minor"/>
      </rPr>
      <t>Turkey</t>
    </r>
  </si>
  <si>
    <r>
      <rPr>
        <sz val="11"/>
        <rFont val="Calibri"/>
        <family val="2"/>
        <scheme val="minor"/>
      </rPr>
      <t>South Africa</t>
    </r>
  </si>
  <si>
    <r>
      <rPr>
        <sz val="11"/>
        <rFont val="Calibri"/>
        <family val="2"/>
        <scheme val="minor"/>
      </rPr>
      <t>1%</t>
    </r>
  </si>
  <si>
    <t>South Africa</t>
  </si>
  <si>
    <t>1%</t>
  </si>
  <si>
    <t>Kyrgyz
Republic</t>
  </si>
  <si>
    <r>
      <rPr>
        <sz val="11"/>
        <rFont val="Calibri"/>
        <family val="2"/>
        <scheme val="minor"/>
      </rPr>
      <t>Kazakhstan</t>
    </r>
  </si>
  <si>
    <t>Kazakhstan</t>
  </si>
  <si>
    <r>
      <rPr>
        <sz val="11"/>
        <rFont val="Calibri"/>
        <family val="2"/>
        <scheme val="minor"/>
      </rPr>
      <t>Iran, Islamic
Rep.</t>
    </r>
  </si>
  <si>
    <r>
      <rPr>
        <sz val="11"/>
        <rFont val="Calibri"/>
        <family val="2"/>
        <scheme val="minor"/>
      </rPr>
      <t>&lt;1%</t>
    </r>
  </si>
  <si>
    <t>Iran, Islamic
Rep.</t>
  </si>
  <si>
    <t>&lt;1%</t>
  </si>
  <si>
    <r>
      <rPr>
        <sz val="11"/>
        <rFont val="Calibri"/>
        <family val="2"/>
        <scheme val="minor"/>
      </rPr>
      <t>Lao Pdr</t>
    </r>
  </si>
  <si>
    <t>Lao Pdr</t>
  </si>
  <si>
    <r>
      <rPr>
        <sz val="11"/>
        <rFont val="Calibri"/>
        <family val="2"/>
        <scheme val="minor"/>
      </rPr>
      <t>Vietnam</t>
    </r>
  </si>
  <si>
    <t>Vietnam</t>
  </si>
  <si>
    <r>
      <rPr>
        <sz val="11"/>
        <rFont val="Calibri"/>
        <family val="2"/>
        <scheme val="minor"/>
      </rPr>
      <t>Morocco</t>
    </r>
  </si>
  <si>
    <t>Morocco</t>
  </si>
  <si>
    <r>
      <rPr>
        <sz val="11"/>
        <rFont val="Calibri"/>
        <family val="2"/>
        <scheme val="minor"/>
      </rPr>
      <t>Thailand</t>
    </r>
  </si>
  <si>
    <t>Thailand</t>
  </si>
  <si>
    <r>
      <rPr>
        <sz val="11"/>
        <rFont val="Calibri"/>
        <family val="2"/>
        <scheme val="minor"/>
      </rPr>
      <t>Pakistan</t>
    </r>
  </si>
  <si>
    <t>Pakistan</t>
  </si>
  <si>
    <r>
      <rPr>
        <sz val="11"/>
        <rFont val="Calibri"/>
        <family val="2"/>
        <scheme val="minor"/>
      </rPr>
      <t>Peru</t>
    </r>
  </si>
  <si>
    <t>Peru</t>
  </si>
  <si>
    <r>
      <rPr>
        <sz val="11"/>
        <rFont val="Calibri"/>
        <family val="2"/>
        <scheme val="minor"/>
      </rPr>
      <t>Mexico</t>
    </r>
  </si>
  <si>
    <t>Mexico</t>
  </si>
  <si>
    <r>
      <rPr>
        <sz val="11"/>
        <rFont val="Calibri"/>
        <family val="2"/>
        <scheme val="minor"/>
      </rPr>
      <t>Guatemala</t>
    </r>
  </si>
  <si>
    <t>Guatemala</t>
  </si>
  <si>
    <r>
      <rPr>
        <sz val="11"/>
        <rFont val="Calibri"/>
        <family val="2"/>
        <scheme val="minor"/>
      </rPr>
      <t>Canada</t>
    </r>
  </si>
  <si>
    <t>Canada</t>
  </si>
  <si>
    <r>
      <rPr>
        <sz val="11"/>
        <rFont val="Calibri"/>
        <family val="2"/>
        <scheme val="minor"/>
      </rPr>
      <t>Ecuador</t>
    </r>
  </si>
  <si>
    <t>Ecuador</t>
  </si>
  <si>
    <r>
      <rPr>
        <sz val="11"/>
        <rFont val="Calibri"/>
        <family val="2"/>
        <scheme val="minor"/>
      </rPr>
      <t>Honduras</t>
    </r>
  </si>
  <si>
    <t>Honduras</t>
  </si>
  <si>
    <r>
      <rPr>
        <sz val="11"/>
        <rFont val="Calibri"/>
        <family val="2"/>
        <scheme val="minor"/>
      </rPr>
      <t>Baryte</t>
    </r>
  </si>
  <si>
    <r>
      <rPr>
        <sz val="11"/>
        <rFont val="Calibri"/>
        <family val="2"/>
        <scheme val="minor"/>
      </rPr>
      <t>38%</t>
    </r>
  </si>
  <si>
    <t>Baryte</t>
  </si>
  <si>
    <t>38%</t>
  </si>
  <si>
    <r>
      <rPr>
        <sz val="11"/>
        <rFont val="Calibri"/>
        <family val="2"/>
        <scheme val="minor"/>
      </rPr>
      <t>India</t>
    </r>
  </si>
  <si>
    <r>
      <rPr>
        <sz val="11"/>
        <rFont val="Calibri"/>
        <family val="2"/>
        <scheme val="minor"/>
      </rPr>
      <t>12%</t>
    </r>
  </si>
  <si>
    <t>India</t>
  </si>
  <si>
    <t>12%</t>
  </si>
  <si>
    <r>
      <rPr>
        <sz val="11"/>
        <rFont val="Calibri"/>
        <family val="2"/>
        <scheme val="minor"/>
      </rPr>
      <t>10%</t>
    </r>
  </si>
  <si>
    <t>10%</t>
  </si>
  <si>
    <r>
      <rPr>
        <sz val="11"/>
        <rFont val="Calibri"/>
        <family val="2"/>
        <scheme val="minor"/>
      </rPr>
      <t>7%</t>
    </r>
  </si>
  <si>
    <t>7%</t>
  </si>
  <si>
    <r>
      <rPr>
        <sz val="11"/>
        <rFont val="Calibri"/>
        <family val="2"/>
        <scheme val="minor"/>
      </rPr>
      <t>6%</t>
    </r>
  </si>
  <si>
    <t>6%</t>
  </si>
  <si>
    <r>
      <rPr>
        <sz val="11"/>
        <rFont val="Calibri"/>
        <family val="2"/>
        <scheme val="minor"/>
      </rPr>
      <t>United States</t>
    </r>
  </si>
  <si>
    <t>United States</t>
  </si>
  <si>
    <r>
      <rPr>
        <sz val="11"/>
        <rFont val="Calibri"/>
        <family val="2"/>
        <scheme val="minor"/>
      </rPr>
      <t>Other Non Eu
Countries</t>
    </r>
  </si>
  <si>
    <t>Other Non Eu
Countries</t>
  </si>
  <si>
    <r>
      <rPr>
        <sz val="11"/>
        <rFont val="Calibri"/>
        <family val="2"/>
        <scheme val="minor"/>
      </rPr>
      <t>Russian
Federation</t>
    </r>
  </si>
  <si>
    <t>Russian
Federation</t>
  </si>
  <si>
    <r>
      <rPr>
        <sz val="11"/>
        <rFont val="Calibri"/>
        <family val="2"/>
        <scheme val="minor"/>
      </rPr>
      <t>Other Eu
Countries</t>
    </r>
  </si>
  <si>
    <t>Other Eu
Countries</t>
  </si>
  <si>
    <r>
      <rPr>
        <sz val="11"/>
        <rFont val="Calibri"/>
        <family val="2"/>
        <scheme val="minor"/>
      </rPr>
      <t>Germany</t>
    </r>
  </si>
  <si>
    <r>
      <rPr>
        <sz val="11"/>
        <rFont val="Calibri"/>
        <family val="2"/>
        <scheme val="minor"/>
      </rPr>
      <t>Bauxite</t>
    </r>
  </si>
  <si>
    <r>
      <rPr>
        <sz val="11"/>
        <rFont val="Calibri"/>
        <family val="2"/>
        <scheme val="minor"/>
      </rPr>
      <t>28%</t>
    </r>
  </si>
  <si>
    <t>Bauxite</t>
  </si>
  <si>
    <t>28%</t>
  </si>
  <si>
    <r>
      <rPr>
        <sz val="11"/>
        <rFont val="Calibri"/>
        <family val="2"/>
        <scheme val="minor"/>
      </rPr>
      <t>20%</t>
    </r>
  </si>
  <si>
    <t>20%</t>
  </si>
  <si>
    <r>
      <rPr>
        <sz val="11"/>
        <rFont val="Calibri"/>
        <family val="2"/>
        <scheme val="minor"/>
      </rPr>
      <t>Brazil</t>
    </r>
  </si>
  <si>
    <r>
      <rPr>
        <sz val="11"/>
        <rFont val="Calibri"/>
        <family val="2"/>
        <scheme val="minor"/>
      </rPr>
      <t>13%</t>
    </r>
  </si>
  <si>
    <t>Brazil</t>
  </si>
  <si>
    <t>13%</t>
  </si>
  <si>
    <r>
      <rPr>
        <sz val="11"/>
        <rFont val="Calibri"/>
        <family val="2"/>
        <scheme val="minor"/>
      </rPr>
      <t>Guinea</t>
    </r>
  </si>
  <si>
    <t>Guinea</t>
  </si>
  <si>
    <r>
      <rPr>
        <sz val="11"/>
        <rFont val="Calibri"/>
        <family val="2"/>
        <scheme val="minor"/>
      </rPr>
      <t>Indonesia</t>
    </r>
  </si>
  <si>
    <t>Indonesia</t>
  </si>
  <si>
    <r>
      <rPr>
        <sz val="11"/>
        <rFont val="Calibri"/>
        <family val="2"/>
        <scheme val="minor"/>
      </rPr>
      <t>Jamaica</t>
    </r>
  </si>
  <si>
    <t>Jamaica</t>
  </si>
  <si>
    <r>
      <rPr>
        <sz val="11"/>
        <rFont val="Calibri"/>
        <family val="2"/>
        <scheme val="minor"/>
      </rPr>
      <t>Malaysia</t>
    </r>
  </si>
  <si>
    <t>Malaysia</t>
  </si>
  <si>
    <r>
      <rPr>
        <sz val="11"/>
        <rFont val="Calibri"/>
        <family val="2"/>
        <scheme val="minor"/>
      </rPr>
      <t>Other Non Eu countries</t>
    </r>
  </si>
  <si>
    <t>Other Non Eu countries</t>
  </si>
  <si>
    <r>
      <rPr>
        <sz val="11"/>
        <rFont val="Calibri"/>
        <family val="2"/>
        <scheme val="minor"/>
      </rPr>
      <t>Saudi Arabia</t>
    </r>
  </si>
  <si>
    <t>Saudi Arabia</t>
  </si>
  <si>
    <r>
      <rPr>
        <sz val="11"/>
        <rFont val="Calibri"/>
        <family val="2"/>
        <scheme val="minor"/>
      </rPr>
      <t>Suriname</t>
    </r>
  </si>
  <si>
    <t>Suriname</t>
  </si>
  <si>
    <r>
      <rPr>
        <sz val="11"/>
        <rFont val="Calibri"/>
        <family val="2"/>
        <scheme val="minor"/>
      </rPr>
      <t>Greece</t>
    </r>
  </si>
  <si>
    <r>
      <rPr>
        <sz val="11"/>
        <rFont val="Calibri"/>
        <family val="2"/>
        <scheme val="minor"/>
      </rPr>
      <t>Guyana</t>
    </r>
  </si>
  <si>
    <t>Guyana</t>
  </si>
  <si>
    <r>
      <rPr>
        <sz val="11"/>
        <rFont val="Calibri"/>
        <family val="2"/>
        <scheme val="minor"/>
      </rPr>
      <t>Venezuela, Rb</t>
    </r>
  </si>
  <si>
    <t>Venezuela, Rb</t>
  </si>
  <si>
    <r>
      <rPr>
        <sz val="11"/>
        <rFont val="Calibri"/>
        <family val="2"/>
        <scheme val="minor"/>
      </rPr>
      <t>France</t>
    </r>
  </si>
  <si>
    <r>
      <rPr>
        <sz val="11"/>
        <rFont val="Calibri"/>
        <family val="2"/>
        <scheme val="minor"/>
      </rPr>
      <t>Hungary</t>
    </r>
  </si>
  <si>
    <r>
      <rPr>
        <sz val="11"/>
        <rFont val="Calibri"/>
        <family val="2"/>
        <scheme val="minor"/>
      </rPr>
      <t>Croatia</t>
    </r>
  </si>
  <si>
    <r>
      <rPr>
        <sz val="11"/>
        <rFont val="Calibri"/>
        <family val="2"/>
        <scheme val="minor"/>
      </rPr>
      <t>Bentonite</t>
    </r>
  </si>
  <si>
    <r>
      <rPr>
        <sz val="11"/>
        <rFont val="Calibri"/>
        <family val="2"/>
        <scheme val="minor"/>
      </rPr>
      <t>26%</t>
    </r>
  </si>
  <si>
    <t>Beryllium</t>
  </si>
  <si>
    <t>88%</t>
  </si>
  <si>
    <r>
      <rPr>
        <sz val="11"/>
        <rFont val="Calibri"/>
        <family val="2"/>
        <scheme val="minor"/>
      </rPr>
      <t>21%</t>
    </r>
  </si>
  <si>
    <r>
      <rPr>
        <sz val="11"/>
        <rFont val="Calibri"/>
        <family val="2"/>
        <scheme val="minor"/>
      </rPr>
      <t>9%</t>
    </r>
  </si>
  <si>
    <t>Madagascar</t>
  </si>
  <si>
    <t>Mozambique</t>
  </si>
  <si>
    <r>
      <rPr>
        <sz val="11"/>
        <rFont val="Calibri"/>
        <family val="2"/>
        <scheme val="minor"/>
      </rPr>
      <t>Other non EU
countries</t>
    </r>
  </si>
  <si>
    <t>Borate</t>
  </si>
  <si>
    <t>42%</t>
  </si>
  <si>
    <r>
      <rPr>
        <sz val="11"/>
        <rFont val="Calibri"/>
        <family val="2"/>
        <scheme val="minor"/>
      </rPr>
      <t>Russian federation</t>
    </r>
  </si>
  <si>
    <t>24%</t>
  </si>
  <si>
    <t>Chile</t>
  </si>
  <si>
    <t>11%</t>
  </si>
  <si>
    <r>
      <rPr>
        <sz val="11"/>
        <rFont val="Calibri"/>
        <family val="2"/>
        <scheme val="minor"/>
      </rPr>
      <t>Japan</t>
    </r>
  </si>
  <si>
    <t>Argentina</t>
  </si>
  <si>
    <t>5%</t>
  </si>
  <si>
    <r>
      <rPr>
        <sz val="11"/>
        <rFont val="Calibri"/>
        <family val="2"/>
        <scheme val="minor"/>
      </rPr>
      <t>Other EU
countries</t>
    </r>
  </si>
  <si>
    <r>
      <rPr>
        <sz val="11"/>
        <rFont val="Calibri"/>
        <family val="2"/>
        <scheme val="minor"/>
      </rPr>
      <t>Czech
Republic</t>
    </r>
  </si>
  <si>
    <r>
      <rPr>
        <sz val="11"/>
        <rFont val="Calibri"/>
        <family val="2"/>
        <scheme val="minor"/>
      </rPr>
      <t>Ukraine</t>
    </r>
  </si>
  <si>
    <r>
      <rPr>
        <sz val="11"/>
        <rFont val="Calibri"/>
        <family val="2"/>
        <scheme val="minor"/>
      </rPr>
      <t>Argentina</t>
    </r>
  </si>
  <si>
    <t>Cerium</t>
  </si>
  <si>
    <t>86%</t>
  </si>
  <si>
    <r>
      <rPr>
        <sz val="11"/>
        <rFont val="Calibri"/>
        <family val="2"/>
        <scheme val="minor"/>
      </rPr>
      <t>Slovakia</t>
    </r>
  </si>
  <si>
    <r>
      <rPr>
        <sz val="11"/>
        <rFont val="Calibri"/>
        <family val="2"/>
        <scheme val="minor"/>
      </rPr>
      <t>Beryllium</t>
    </r>
  </si>
  <si>
    <r>
      <rPr>
        <sz val="11"/>
        <rFont val="Calibri"/>
        <family val="2"/>
        <scheme val="minor"/>
      </rPr>
      <t>88%</t>
    </r>
  </si>
  <si>
    <r>
      <rPr>
        <sz val="11"/>
        <rFont val="Calibri"/>
        <family val="2"/>
        <scheme val="minor"/>
      </rPr>
      <t>Madagascar</t>
    </r>
  </si>
  <si>
    <r>
      <rPr>
        <sz val="11"/>
        <rFont val="Calibri"/>
        <family val="2"/>
        <scheme val="minor"/>
      </rPr>
      <t>Mozambique</t>
    </r>
  </si>
  <si>
    <r>
      <rPr>
        <sz val="11"/>
        <rFont val="Calibri"/>
        <family val="2"/>
        <scheme val="minor"/>
      </rPr>
      <t>Borate</t>
    </r>
  </si>
  <si>
    <r>
      <rPr>
        <sz val="11"/>
        <rFont val="Calibri"/>
        <family val="2"/>
        <scheme val="minor"/>
      </rPr>
      <t>42%</t>
    </r>
  </si>
  <si>
    <r>
      <rPr>
        <sz val="11"/>
        <rFont val="Calibri"/>
        <family val="2"/>
        <scheme val="minor"/>
      </rPr>
      <t>24%</t>
    </r>
  </si>
  <si>
    <r>
      <rPr>
        <sz val="11"/>
        <rFont val="Calibri"/>
        <family val="2"/>
        <scheme val="minor"/>
      </rPr>
      <t>Chile</t>
    </r>
  </si>
  <si>
    <r>
      <rPr>
        <sz val="11"/>
        <rFont val="Calibri"/>
        <family val="2"/>
        <scheme val="minor"/>
      </rPr>
      <t>11%</t>
    </r>
  </si>
  <si>
    <t>Cobalt</t>
  </si>
  <si>
    <t>Congo, Dem. Rep.</t>
  </si>
  <si>
    <t>59%</t>
  </si>
  <si>
    <r>
      <rPr>
        <sz val="11"/>
        <rFont val="Calibri"/>
        <family val="2"/>
        <scheme val="minor"/>
      </rPr>
      <t>5%</t>
    </r>
  </si>
  <si>
    <t>Zambia</t>
  </si>
  <si>
    <t>French
Guiana</t>
  </si>
  <si>
    <t>Cuba</t>
  </si>
  <si>
    <t>Philippines</t>
  </si>
  <si>
    <r>
      <rPr>
        <sz val="11"/>
        <rFont val="Calibri"/>
        <family val="2"/>
        <scheme val="minor"/>
      </rPr>
      <t>Cerium</t>
    </r>
  </si>
  <si>
    <r>
      <rPr>
        <sz val="11"/>
        <rFont val="Calibri"/>
        <family val="2"/>
        <scheme val="minor"/>
      </rPr>
      <t>86%</t>
    </r>
  </si>
  <si>
    <t>Papua New
Guinea</t>
  </si>
  <si>
    <r>
      <rPr>
        <sz val="11"/>
        <rFont val="Calibri"/>
        <family val="2"/>
        <scheme val="minor"/>
      </rPr>
      <t>Chromium</t>
    </r>
  </si>
  <si>
    <r>
      <rPr>
        <sz val="11"/>
        <rFont val="Calibri"/>
        <family val="2"/>
        <scheme val="minor"/>
      </rPr>
      <t>46%</t>
    </r>
  </si>
  <si>
    <t>Zimbabwe</t>
  </si>
  <si>
    <r>
      <rPr>
        <sz val="11"/>
        <rFont val="Calibri"/>
        <family val="2"/>
        <scheme val="minor"/>
      </rPr>
      <t>16%</t>
    </r>
  </si>
  <si>
    <t>Botswana</t>
  </si>
  <si>
    <t>Uganda</t>
  </si>
  <si>
    <r>
      <rPr>
        <sz val="11"/>
        <rFont val="Calibri"/>
        <family val="2"/>
        <scheme val="minor"/>
      </rPr>
      <t>Finland</t>
    </r>
  </si>
  <si>
    <t>Coking coal</t>
  </si>
  <si>
    <t>55%</t>
  </si>
  <si>
    <r>
      <rPr>
        <sz val="11"/>
        <rFont val="Calibri"/>
        <family val="2"/>
        <scheme val="minor"/>
      </rPr>
      <t>Albania</t>
    </r>
  </si>
  <si>
    <t>16%</t>
  </si>
  <si>
    <r>
      <rPr>
        <sz val="11"/>
        <rFont val="Calibri"/>
        <family val="2"/>
        <scheme val="minor"/>
      </rPr>
      <t>Oman</t>
    </r>
  </si>
  <si>
    <r>
      <rPr>
        <sz val="11"/>
        <rFont val="Calibri"/>
        <family val="2"/>
        <scheme val="minor"/>
      </rPr>
      <t>Zimbabwe</t>
    </r>
  </si>
  <si>
    <t>Ukraine</t>
  </si>
  <si>
    <r>
      <rPr>
        <sz val="11"/>
        <rFont val="Calibri"/>
        <family val="2"/>
        <scheme val="minor"/>
      </rPr>
      <t>Papua New
Guinea</t>
    </r>
  </si>
  <si>
    <t>Mongolia</t>
  </si>
  <si>
    <t>Czech
Republic</t>
  </si>
  <si>
    <r>
      <rPr>
        <sz val="11"/>
        <rFont val="Calibri"/>
        <family val="2"/>
        <scheme val="minor"/>
      </rPr>
      <t>Philippines</t>
    </r>
  </si>
  <si>
    <r>
      <rPr>
        <sz val="11"/>
        <rFont val="Calibri"/>
        <family val="2"/>
        <scheme val="minor"/>
      </rPr>
      <t>Sudan</t>
    </r>
  </si>
  <si>
    <t>Dysprosium</t>
  </si>
  <si>
    <r>
      <rPr>
        <sz val="11"/>
        <rFont val="Calibri"/>
        <family val="2"/>
        <scheme val="minor"/>
      </rPr>
      <t>Cuba</t>
    </r>
  </si>
  <si>
    <r>
      <rPr>
        <sz val="11"/>
        <rFont val="Calibri"/>
        <family val="2"/>
        <scheme val="minor"/>
      </rPr>
      <t>Afghanistan</t>
    </r>
  </si>
  <si>
    <r>
      <rPr>
        <sz val="11"/>
        <rFont val="Calibri"/>
        <family val="2"/>
        <scheme val="minor"/>
      </rPr>
      <t>Kosovo</t>
    </r>
  </si>
  <si>
    <r>
      <rPr>
        <sz val="11"/>
        <rFont val="Calibri"/>
        <family val="2"/>
        <scheme val="minor"/>
      </rPr>
      <t>Cobalt</t>
    </r>
  </si>
  <si>
    <r>
      <rPr>
        <sz val="11"/>
        <rFont val="Calibri"/>
        <family val="2"/>
        <scheme val="minor"/>
      </rPr>
      <t>Congo, Dem. Rep.</t>
    </r>
  </si>
  <si>
    <r>
      <rPr>
        <sz val="11"/>
        <rFont val="Calibri"/>
        <family val="2"/>
        <scheme val="minor"/>
      </rPr>
      <t>59%</t>
    </r>
  </si>
  <si>
    <t>Erbium</t>
  </si>
  <si>
    <r>
      <rPr>
        <sz val="11"/>
        <rFont val="Calibri"/>
        <family val="2"/>
        <scheme val="minor"/>
      </rPr>
      <t>Zambia</t>
    </r>
  </si>
  <si>
    <r>
      <rPr>
        <sz val="11"/>
        <rFont val="Calibri"/>
        <family val="2"/>
        <scheme val="minor"/>
      </rPr>
      <t>French
Guiana</t>
    </r>
  </si>
  <si>
    <t>Europium</t>
  </si>
  <si>
    <r>
      <rPr>
        <sz val="11"/>
        <rFont val="Calibri"/>
        <family val="2"/>
        <scheme val="minor"/>
      </rPr>
      <t>Botswana</t>
    </r>
  </si>
  <si>
    <r>
      <rPr>
        <sz val="11"/>
        <rFont val="Calibri"/>
        <family val="2"/>
        <scheme val="minor"/>
      </rPr>
      <t>Uganda</t>
    </r>
  </si>
  <si>
    <r>
      <rPr>
        <sz val="11"/>
        <rFont val="Calibri"/>
        <family val="2"/>
        <scheme val="minor"/>
      </rPr>
      <t>Coking coal</t>
    </r>
  </si>
  <si>
    <r>
      <rPr>
        <sz val="11"/>
        <rFont val="Calibri"/>
        <family val="2"/>
        <scheme val="minor"/>
      </rPr>
      <t>55%</t>
    </r>
  </si>
  <si>
    <t>Fluorspar</t>
  </si>
  <si>
    <t>65%</t>
  </si>
  <si>
    <t>15%</t>
  </si>
  <si>
    <t>Kenya</t>
  </si>
  <si>
    <r>
      <rPr>
        <sz val="11"/>
        <rFont val="Calibri"/>
        <family val="2"/>
        <scheme val="minor"/>
      </rPr>
      <t>Poland</t>
    </r>
  </si>
  <si>
    <r>
      <rPr>
        <sz val="11"/>
        <rFont val="Calibri"/>
        <family val="2"/>
        <scheme val="minor"/>
      </rPr>
      <t>Mongolia</t>
    </r>
  </si>
  <si>
    <t>Namibia</t>
  </si>
  <si>
    <r>
      <rPr>
        <sz val="11"/>
        <rFont val="Calibri"/>
        <family val="2"/>
        <scheme val="minor"/>
      </rPr>
      <t>Copper</t>
    </r>
  </si>
  <si>
    <r>
      <rPr>
        <sz val="11"/>
        <rFont val="Calibri"/>
        <family val="2"/>
        <scheme val="minor"/>
      </rPr>
      <t>30%</t>
    </r>
  </si>
  <si>
    <t>United
Kingdom</t>
  </si>
  <si>
    <t>Korea, Dem. Rep.</t>
  </si>
  <si>
    <t>Afghanistan</t>
  </si>
  <si>
    <t>Egypt, Arab
Rep.</t>
  </si>
  <si>
    <t>Sudan</t>
  </si>
  <si>
    <t>Gadolinium</t>
  </si>
  <si>
    <r>
      <rPr>
        <sz val="11"/>
        <rFont val="Calibri"/>
        <family val="2"/>
        <scheme val="minor"/>
      </rPr>
      <t>Spain</t>
    </r>
  </si>
  <si>
    <r>
      <rPr>
        <sz val="11"/>
        <rFont val="Calibri"/>
        <family val="2"/>
        <scheme val="minor"/>
      </rPr>
      <t>Bulgaria</t>
    </r>
  </si>
  <si>
    <t>Ho, Tm, Lu, Yb</t>
  </si>
  <si>
    <r>
      <rPr>
        <sz val="11"/>
        <rFont val="Calibri"/>
        <family val="2"/>
        <scheme val="minor"/>
      </rPr>
      <t>Uzbekistan</t>
    </r>
  </si>
  <si>
    <r>
      <rPr>
        <sz val="11"/>
        <rFont val="Calibri"/>
        <family val="2"/>
        <scheme val="minor"/>
      </rPr>
      <t>Diatomite</t>
    </r>
  </si>
  <si>
    <r>
      <rPr>
        <sz val="11"/>
        <rFont val="Calibri"/>
        <family val="2"/>
        <scheme val="minor"/>
      </rPr>
      <t>35%</t>
    </r>
  </si>
  <si>
    <r>
      <rPr>
        <sz val="11"/>
        <rFont val="Calibri"/>
        <family val="2"/>
        <scheme val="minor"/>
      </rPr>
      <t>19%</t>
    </r>
  </si>
  <si>
    <r>
      <rPr>
        <sz val="11"/>
        <rFont val="Calibri"/>
        <family val="2"/>
        <scheme val="minor"/>
      </rPr>
      <t>Denmark</t>
    </r>
  </si>
  <si>
    <t>Lanthanum</t>
  </si>
  <si>
    <r>
      <rPr>
        <sz val="11"/>
        <rFont val="Calibri"/>
        <family val="2"/>
        <scheme val="minor"/>
      </rPr>
      <t>Korea, Rep.</t>
    </r>
  </si>
  <si>
    <r>
      <rPr>
        <sz val="11"/>
        <rFont val="Calibri"/>
        <family val="2"/>
        <scheme val="minor"/>
      </rPr>
      <t>Armenia</t>
    </r>
  </si>
  <si>
    <t>Lithium</t>
  </si>
  <si>
    <t>36%</t>
  </si>
  <si>
    <r>
      <rPr>
        <sz val="11"/>
        <rFont val="Calibri"/>
        <family val="2"/>
        <scheme val="minor"/>
      </rPr>
      <t>Dysprosium</t>
    </r>
  </si>
  <si>
    <t>Natural graphite</t>
  </si>
  <si>
    <t>69%</t>
  </si>
  <si>
    <r>
      <rPr>
        <sz val="11"/>
        <rFont val="Calibri"/>
        <family val="2"/>
        <scheme val="minor"/>
      </rPr>
      <t>Erbium</t>
    </r>
  </si>
  <si>
    <r>
      <rPr>
        <sz val="11"/>
        <rFont val="Calibri"/>
        <family val="2"/>
        <scheme val="minor"/>
      </rPr>
      <t>Europium</t>
    </r>
  </si>
  <si>
    <t>Sri Lanka</t>
  </si>
  <si>
    <t>Korea, Rep.</t>
  </si>
  <si>
    <t>Natural Rubber</t>
  </si>
  <si>
    <t>33%</t>
  </si>
  <si>
    <r>
      <rPr>
        <sz val="11"/>
        <rFont val="Calibri"/>
        <family val="2"/>
        <scheme val="minor"/>
      </rPr>
      <t>Feldspar</t>
    </r>
  </si>
  <si>
    <r>
      <rPr>
        <sz val="11"/>
        <rFont val="Calibri"/>
        <family val="2"/>
        <scheme val="minor"/>
      </rPr>
      <t>31%</t>
    </r>
  </si>
  <si>
    <r>
      <rPr>
        <sz val="11"/>
        <rFont val="Calibri"/>
        <family val="2"/>
        <scheme val="minor"/>
      </rPr>
      <t>Italy</t>
    </r>
  </si>
  <si>
    <t>Côte D'Ivoire</t>
  </si>
  <si>
    <t>Other non EU
countries</t>
  </si>
  <si>
    <t>Nigeria</t>
  </si>
  <si>
    <t>Liberia</t>
  </si>
  <si>
    <t>Neodymium</t>
  </si>
  <si>
    <r>
      <rPr>
        <sz val="11"/>
        <rFont val="Calibri"/>
        <family val="2"/>
        <scheme val="minor"/>
      </rPr>
      <t>Norway</t>
    </r>
  </si>
  <si>
    <r>
      <rPr>
        <sz val="11"/>
        <rFont val="Calibri"/>
        <family val="2"/>
        <scheme val="minor"/>
      </rPr>
      <t>Algeria</t>
    </r>
  </si>
  <si>
    <t>Phosphate rock</t>
  </si>
  <si>
    <t>48%</t>
  </si>
  <si>
    <r>
      <rPr>
        <sz val="11"/>
        <rFont val="Calibri"/>
        <family val="2"/>
        <scheme val="minor"/>
      </rPr>
      <t>Egypt, Arab
Rep.</t>
    </r>
  </si>
  <si>
    <t>Jordan</t>
  </si>
  <si>
    <r>
      <rPr>
        <sz val="11"/>
        <rFont val="Calibri"/>
        <family val="2"/>
        <scheme val="minor"/>
      </rPr>
      <t>Fluorspar</t>
    </r>
  </si>
  <si>
    <r>
      <rPr>
        <sz val="11"/>
        <rFont val="Calibri"/>
        <family val="2"/>
        <scheme val="minor"/>
      </rPr>
      <t>65%</t>
    </r>
  </si>
  <si>
    <r>
      <rPr>
        <sz val="11"/>
        <rFont val="Calibri"/>
        <family val="2"/>
        <scheme val="minor"/>
      </rPr>
      <t>15%</t>
    </r>
  </si>
  <si>
    <t>Other non- EU countries</t>
  </si>
  <si>
    <t>Israel</t>
  </si>
  <si>
    <t>Tunisia</t>
  </si>
  <si>
    <r>
      <rPr>
        <sz val="11"/>
        <rFont val="Calibri"/>
        <family val="2"/>
        <scheme val="minor"/>
      </rPr>
      <t>Kenya</t>
    </r>
  </si>
  <si>
    <t>Senegal</t>
  </si>
  <si>
    <t>Algeria</t>
  </si>
  <si>
    <t>Togo</t>
  </si>
  <si>
    <r>
      <rPr>
        <sz val="11"/>
        <rFont val="Calibri"/>
        <family val="2"/>
        <scheme val="minor"/>
      </rPr>
      <t>Namibia</t>
    </r>
  </si>
  <si>
    <r>
      <rPr>
        <sz val="11"/>
        <rFont val="Calibri"/>
        <family val="2"/>
        <scheme val="minor"/>
      </rPr>
      <t>United
Kingdom</t>
    </r>
  </si>
  <si>
    <t>Praseodymium</t>
  </si>
  <si>
    <r>
      <rPr>
        <sz val="11"/>
        <rFont val="Calibri"/>
        <family val="2"/>
        <scheme val="minor"/>
      </rPr>
      <t>Korea, Dem. Rep.</t>
    </r>
  </si>
  <si>
    <r>
      <rPr>
        <sz val="11"/>
        <rFont val="Calibri"/>
        <family val="2"/>
        <scheme val="minor"/>
      </rPr>
      <t>Gadolinium</t>
    </r>
  </si>
  <si>
    <t>Samarium</t>
  </si>
  <si>
    <r>
      <rPr>
        <sz val="11"/>
        <rFont val="Calibri"/>
        <family val="2"/>
        <scheme val="minor"/>
      </rPr>
      <t>Gold</t>
    </r>
  </si>
  <si>
    <r>
      <rPr>
        <sz val="11"/>
        <rFont val="Calibri"/>
        <family val="2"/>
        <scheme val="minor"/>
      </rPr>
      <t>14%</t>
    </r>
  </si>
  <si>
    <t>Strontium</t>
  </si>
  <si>
    <t>31%</t>
  </si>
  <si>
    <t>30%</t>
  </si>
  <si>
    <t>19%</t>
  </si>
  <si>
    <t>17%</t>
  </si>
  <si>
    <t>Tantalum</t>
  </si>
  <si>
    <t>Rwanda</t>
  </si>
  <si>
    <t>9%</t>
  </si>
  <si>
    <r>
      <rPr>
        <sz val="11"/>
        <rFont val="Calibri"/>
        <family val="2"/>
        <scheme val="minor"/>
      </rPr>
      <t>Ghana</t>
    </r>
  </si>
  <si>
    <t>Ethiopia</t>
  </si>
  <si>
    <t>Burundi</t>
  </si>
  <si>
    <r>
      <rPr>
        <sz val="11"/>
        <rFont val="Calibri"/>
        <family val="2"/>
        <scheme val="minor"/>
      </rPr>
      <t>Tanzania</t>
    </r>
  </si>
  <si>
    <r>
      <rPr>
        <sz val="11"/>
        <rFont val="Calibri"/>
        <family val="2"/>
        <scheme val="minor"/>
      </rPr>
      <t>Colombia</t>
    </r>
  </si>
  <si>
    <r>
      <rPr>
        <sz val="11"/>
        <rFont val="Calibri"/>
        <family val="2"/>
        <scheme val="minor"/>
      </rPr>
      <t>Mali</t>
    </r>
  </si>
  <si>
    <t>Terbium</t>
  </si>
  <si>
    <r>
      <rPr>
        <sz val="11"/>
        <rFont val="Calibri"/>
        <family val="2"/>
        <scheme val="minor"/>
      </rPr>
      <t>Burkina Faso</t>
    </r>
  </si>
  <si>
    <r>
      <rPr>
        <sz val="11"/>
        <rFont val="Calibri"/>
        <family val="2"/>
        <scheme val="minor"/>
      </rPr>
      <t>Dominican
Republic</t>
    </r>
  </si>
  <si>
    <t>Titanium</t>
  </si>
  <si>
    <r>
      <rPr>
        <sz val="11"/>
        <rFont val="Calibri"/>
        <family val="2"/>
        <scheme val="minor"/>
      </rPr>
      <t>Gypsum</t>
    </r>
  </si>
  <si>
    <r>
      <rPr>
        <sz val="11"/>
        <rFont val="Calibri"/>
        <family val="2"/>
        <scheme val="minor"/>
      </rPr>
      <t>49%</t>
    </r>
  </si>
  <si>
    <r>
      <rPr>
        <sz val="11"/>
        <rFont val="Calibri"/>
        <family val="2"/>
        <scheme val="minor"/>
      </rPr>
      <t>Iraq</t>
    </r>
  </si>
  <si>
    <t>Sierra Leone</t>
  </si>
  <si>
    <t>Tungsten</t>
  </si>
  <si>
    <t>82%</t>
  </si>
  <si>
    <r>
      <rPr>
        <sz val="11"/>
        <rFont val="Calibri"/>
        <family val="2"/>
        <scheme val="minor"/>
      </rPr>
      <t>Romania</t>
    </r>
  </si>
  <si>
    <r>
      <rPr>
        <sz val="11"/>
        <rFont val="Calibri"/>
        <family val="2"/>
        <scheme val="minor"/>
      </rPr>
      <t>Austria</t>
    </r>
  </si>
  <si>
    <r>
      <rPr>
        <sz val="11"/>
        <rFont val="Calibri"/>
        <family val="2"/>
        <scheme val="minor"/>
      </rPr>
      <t>Ho, Tm, Lu, Yb</t>
    </r>
  </si>
  <si>
    <t>Uzbekistan</t>
  </si>
  <si>
    <r>
      <rPr>
        <sz val="11"/>
        <rFont val="Calibri"/>
        <family val="2"/>
        <scheme val="minor"/>
      </rPr>
      <t>Iron ore</t>
    </r>
  </si>
  <si>
    <r>
      <rPr>
        <sz val="11"/>
        <rFont val="Calibri"/>
        <family val="2"/>
        <scheme val="minor"/>
      </rPr>
      <t>18%</t>
    </r>
  </si>
  <si>
    <t>Vanadium</t>
  </si>
  <si>
    <t>39%</t>
  </si>
  <si>
    <t>25%</t>
  </si>
  <si>
    <r>
      <rPr>
        <sz val="11"/>
        <rFont val="Calibri"/>
        <family val="2"/>
        <scheme val="minor"/>
      </rPr>
      <t>Other non EU Countries</t>
    </r>
  </si>
  <si>
    <t>Yttrium</t>
  </si>
  <si>
    <r>
      <rPr>
        <sz val="11"/>
        <rFont val="Calibri"/>
        <family val="2"/>
        <scheme val="minor"/>
      </rPr>
      <t>Sweden</t>
    </r>
  </si>
  <si>
    <r>
      <rPr>
        <sz val="11"/>
        <rFont val="Calibri"/>
        <family val="2"/>
        <scheme val="minor"/>
      </rPr>
      <t>Other EU Countries</t>
    </r>
  </si>
  <si>
    <r>
      <rPr>
        <sz val="11"/>
        <rFont val="Calibri"/>
        <family val="2"/>
        <scheme val="minor"/>
      </rPr>
      <t>Kaolin clay</t>
    </r>
  </si>
  <si>
    <r>
      <rPr>
        <sz val="11"/>
        <rFont val="Calibri"/>
        <family val="2"/>
        <scheme val="minor"/>
      </rPr>
      <t>Portugal</t>
    </r>
  </si>
  <si>
    <r>
      <rPr>
        <sz val="11"/>
        <rFont val="Calibri"/>
        <family val="2"/>
        <scheme val="minor"/>
      </rPr>
      <t>Belgium</t>
    </r>
  </si>
  <si>
    <r>
      <rPr>
        <sz val="11"/>
        <rFont val="Calibri"/>
        <family val="2"/>
        <scheme val="minor"/>
      </rPr>
      <t>Serbia</t>
    </r>
  </si>
  <si>
    <r>
      <rPr>
        <sz val="11"/>
        <rFont val="Calibri"/>
        <family val="2"/>
        <scheme val="minor"/>
      </rPr>
      <t>Lanthanum</t>
    </r>
  </si>
  <si>
    <r>
      <rPr>
        <sz val="11"/>
        <rFont val="Calibri"/>
        <family val="2"/>
        <scheme val="minor"/>
      </rPr>
      <t>Lead</t>
    </r>
  </si>
  <si>
    <r>
      <rPr>
        <sz val="11"/>
        <rFont val="Calibri"/>
        <family val="2"/>
        <scheme val="minor"/>
      </rPr>
      <t>Limestone</t>
    </r>
  </si>
  <si>
    <r>
      <rPr>
        <sz val="11"/>
        <rFont val="Calibri"/>
        <family val="2"/>
        <scheme val="minor"/>
      </rPr>
      <t>72%</t>
    </r>
  </si>
  <si>
    <r>
      <rPr>
        <sz val="11"/>
        <rFont val="Calibri"/>
        <family val="2"/>
        <scheme val="minor"/>
      </rPr>
      <t>Lithium</t>
    </r>
  </si>
  <si>
    <r>
      <rPr>
        <sz val="11"/>
        <rFont val="Calibri"/>
        <family val="2"/>
        <scheme val="minor"/>
      </rPr>
      <t>36%</t>
    </r>
  </si>
  <si>
    <r>
      <rPr>
        <sz val="11"/>
        <rFont val="Calibri"/>
        <family val="2"/>
        <scheme val="minor"/>
      </rPr>
      <t>Magnesite</t>
    </r>
  </si>
  <si>
    <r>
      <rPr>
        <sz val="11"/>
        <rFont val="Calibri"/>
        <family val="2"/>
        <scheme val="minor"/>
      </rPr>
      <t>66%</t>
    </r>
  </si>
  <si>
    <r>
      <rPr>
        <sz val="11"/>
        <rFont val="Calibri"/>
        <family val="2"/>
        <scheme val="minor"/>
      </rPr>
      <t>Manganese</t>
    </r>
  </si>
  <si>
    <r>
      <rPr>
        <sz val="11"/>
        <rFont val="Calibri"/>
        <family val="2"/>
        <scheme val="minor"/>
      </rPr>
      <t>17%</t>
    </r>
  </si>
  <si>
    <r>
      <rPr>
        <sz val="11"/>
        <rFont val="Calibri"/>
        <family val="2"/>
        <scheme val="minor"/>
      </rPr>
      <t>Gabon</t>
    </r>
  </si>
  <si>
    <r>
      <rPr>
        <sz val="11"/>
        <rFont val="Calibri"/>
        <family val="2"/>
        <scheme val="minor"/>
      </rPr>
      <t>Côte D'Ivoire</t>
    </r>
  </si>
  <si>
    <r>
      <rPr>
        <sz val="11"/>
        <rFont val="Calibri"/>
        <family val="2"/>
        <scheme val="minor"/>
      </rPr>
      <t>Molybdenum</t>
    </r>
  </si>
  <si>
    <r>
      <rPr>
        <sz val="11"/>
        <rFont val="Calibri"/>
        <family val="2"/>
        <scheme val="minor"/>
      </rPr>
      <t>47%</t>
    </r>
  </si>
  <si>
    <r>
      <rPr>
        <sz val="11"/>
        <rFont val="Calibri"/>
        <family val="2"/>
        <scheme val="minor"/>
      </rPr>
      <t>Natural cork</t>
    </r>
  </si>
  <si>
    <r>
      <rPr>
        <sz val="11"/>
        <rFont val="Calibri"/>
        <family val="2"/>
        <scheme val="minor"/>
      </rPr>
      <t>50%</t>
    </r>
  </si>
  <si>
    <r>
      <rPr>
        <sz val="11"/>
        <rFont val="Calibri"/>
        <family val="2"/>
        <scheme val="minor"/>
      </rPr>
      <t>Tunisia</t>
    </r>
  </si>
  <si>
    <r>
      <rPr>
        <sz val="11"/>
        <rFont val="Calibri"/>
        <family val="2"/>
        <scheme val="minor"/>
      </rPr>
      <t>Natural graphite</t>
    </r>
  </si>
  <si>
    <r>
      <rPr>
        <sz val="11"/>
        <rFont val="Calibri"/>
        <family val="2"/>
        <scheme val="minor"/>
      </rPr>
      <t>69%</t>
    </r>
  </si>
  <si>
    <r>
      <rPr>
        <sz val="11"/>
        <rFont val="Calibri"/>
        <family val="2"/>
        <scheme val="minor"/>
      </rPr>
      <t>Sri Lanka</t>
    </r>
  </si>
  <si>
    <r>
      <rPr>
        <sz val="11"/>
        <rFont val="Calibri"/>
        <family val="2"/>
        <scheme val="minor"/>
      </rPr>
      <t>Natural Rubber</t>
    </r>
  </si>
  <si>
    <r>
      <rPr>
        <sz val="11"/>
        <rFont val="Calibri"/>
        <family val="2"/>
        <scheme val="minor"/>
      </rPr>
      <t>33%</t>
    </r>
  </si>
  <si>
    <r>
      <rPr>
        <sz val="11"/>
        <rFont val="Calibri"/>
        <family val="2"/>
        <scheme val="minor"/>
      </rPr>
      <t>Nigeria</t>
    </r>
  </si>
  <si>
    <r>
      <rPr>
        <sz val="11"/>
        <rFont val="Calibri"/>
        <family val="2"/>
        <scheme val="minor"/>
      </rPr>
      <t>Liberia</t>
    </r>
  </si>
  <si>
    <r>
      <rPr>
        <sz val="11"/>
        <rFont val="Calibri"/>
        <family val="2"/>
        <scheme val="minor"/>
      </rPr>
      <t>Natural Teak wood</t>
    </r>
  </si>
  <si>
    <r>
      <rPr>
        <sz val="11"/>
        <rFont val="Calibri"/>
        <family val="2"/>
        <scheme val="minor"/>
      </rPr>
      <t>40%</t>
    </r>
  </si>
  <si>
    <r>
      <rPr>
        <sz val="11"/>
        <rFont val="Calibri"/>
        <family val="2"/>
        <scheme val="minor"/>
      </rPr>
      <t>Bangladesh</t>
    </r>
  </si>
  <si>
    <r>
      <rPr>
        <sz val="11"/>
        <rFont val="Calibri"/>
        <family val="2"/>
        <scheme val="minor"/>
      </rPr>
      <t>Natural Teak</t>
    </r>
  </si>
  <si>
    <r>
      <rPr>
        <sz val="11"/>
        <rFont val="Calibri"/>
        <family val="2"/>
        <scheme val="minor"/>
      </rPr>
      <t>Panama</t>
    </r>
  </si>
  <si>
    <r>
      <rPr>
        <sz val="11"/>
        <rFont val="Calibri"/>
        <family val="2"/>
        <scheme val="minor"/>
      </rPr>
      <t>Neodymium</t>
    </r>
  </si>
  <si>
    <r>
      <rPr>
        <sz val="11"/>
        <rFont val="Calibri"/>
        <family val="2"/>
        <scheme val="minor"/>
      </rPr>
      <t>Nickel</t>
    </r>
  </si>
  <si>
    <r>
      <rPr>
        <sz val="11"/>
        <rFont val="Calibri"/>
        <family val="2"/>
        <scheme val="minor"/>
      </rPr>
      <t>Other non EU</t>
    </r>
  </si>
  <si>
    <r>
      <rPr>
        <sz val="11"/>
        <rFont val="Calibri"/>
        <family val="2"/>
        <scheme val="minor"/>
      </rPr>
      <t>Perlite</t>
    </r>
  </si>
  <si>
    <r>
      <rPr>
        <sz val="11"/>
        <rFont val="Calibri"/>
        <family val="2"/>
        <scheme val="minor"/>
      </rPr>
      <t>22%</t>
    </r>
  </si>
  <si>
    <r>
      <rPr>
        <sz val="11"/>
        <rFont val="Calibri"/>
        <family val="2"/>
        <scheme val="minor"/>
      </rPr>
      <t>New Zealand</t>
    </r>
  </si>
  <si>
    <r>
      <rPr>
        <sz val="11"/>
        <rFont val="Calibri"/>
        <family val="2"/>
        <scheme val="minor"/>
      </rPr>
      <t>Phosphate rock</t>
    </r>
  </si>
  <si>
    <r>
      <rPr>
        <sz val="11"/>
        <rFont val="Calibri"/>
        <family val="2"/>
        <scheme val="minor"/>
      </rPr>
      <t>48%</t>
    </r>
  </si>
  <si>
    <r>
      <rPr>
        <sz val="11"/>
        <rFont val="Calibri"/>
        <family val="2"/>
        <scheme val="minor"/>
      </rPr>
      <t>Jordan</t>
    </r>
  </si>
  <si>
    <r>
      <rPr>
        <sz val="11"/>
        <rFont val="Calibri"/>
        <family val="2"/>
        <scheme val="minor"/>
      </rPr>
      <t>Other non- EU countries</t>
    </r>
  </si>
  <si>
    <r>
      <rPr>
        <sz val="11"/>
        <rFont val="Calibri"/>
        <family val="2"/>
        <scheme val="minor"/>
      </rPr>
      <t>Israel</t>
    </r>
  </si>
  <si>
    <r>
      <rPr>
        <sz val="11"/>
        <rFont val="Calibri"/>
        <family val="2"/>
        <scheme val="minor"/>
      </rPr>
      <t>Senegal</t>
    </r>
  </si>
  <si>
    <r>
      <rPr>
        <sz val="11"/>
        <rFont val="Calibri"/>
        <family val="2"/>
        <scheme val="minor"/>
      </rPr>
      <t>Togo</t>
    </r>
  </si>
  <si>
    <r>
      <rPr>
        <sz val="11"/>
        <rFont val="Calibri"/>
        <family val="2"/>
        <scheme val="minor"/>
      </rPr>
      <t>Potash</t>
    </r>
  </si>
  <si>
    <r>
      <rPr>
        <sz val="11"/>
        <rFont val="Calibri"/>
        <family val="2"/>
        <scheme val="minor"/>
      </rPr>
      <t>Belarus</t>
    </r>
  </si>
  <si>
    <r>
      <rPr>
        <sz val="11"/>
        <rFont val="Calibri"/>
        <family val="2"/>
        <scheme val="minor"/>
      </rPr>
      <t>Praseodymium</t>
    </r>
  </si>
  <si>
    <r>
      <rPr>
        <sz val="11"/>
        <rFont val="Calibri"/>
        <family val="2"/>
        <scheme val="minor"/>
      </rPr>
      <t>Samarium</t>
    </r>
  </si>
  <si>
    <r>
      <rPr>
        <sz val="11"/>
        <rFont val="Calibri"/>
        <family val="2"/>
        <scheme val="minor"/>
      </rPr>
      <t>Sapele wood</t>
    </r>
  </si>
  <si>
    <r>
      <rPr>
        <sz val="11"/>
        <rFont val="Calibri"/>
        <family val="2"/>
        <scheme val="minor"/>
      </rPr>
      <t>100%</t>
    </r>
  </si>
  <si>
    <r>
      <rPr>
        <sz val="11"/>
        <rFont val="Calibri"/>
        <family val="2"/>
        <scheme val="minor"/>
      </rPr>
      <t>Silica sand</t>
    </r>
  </si>
  <si>
    <r>
      <rPr>
        <sz val="11"/>
        <rFont val="Calibri"/>
        <family val="2"/>
        <scheme val="minor"/>
      </rPr>
      <t>Netherlands</t>
    </r>
  </si>
  <si>
    <r>
      <rPr>
        <sz val="11"/>
        <rFont val="Calibri"/>
        <family val="2"/>
        <scheme val="minor"/>
      </rPr>
      <t>Moldova</t>
    </r>
  </si>
  <si>
    <r>
      <rPr>
        <sz val="11"/>
        <rFont val="Calibri"/>
        <family val="2"/>
        <scheme val="minor"/>
      </rPr>
      <t>Latvia</t>
    </r>
  </si>
  <si>
    <r>
      <rPr>
        <sz val="11"/>
        <rFont val="Calibri"/>
        <family val="2"/>
        <scheme val="minor"/>
      </rPr>
      <t>Silver</t>
    </r>
  </si>
  <si>
    <r>
      <rPr>
        <sz val="11"/>
        <rFont val="Calibri"/>
        <family val="2"/>
        <scheme val="minor"/>
      </rPr>
      <t>Strontium</t>
    </r>
  </si>
  <si>
    <r>
      <rPr>
        <sz val="11"/>
        <rFont val="Calibri"/>
        <family val="2"/>
        <scheme val="minor"/>
      </rPr>
      <t>Talc</t>
    </r>
  </si>
  <si>
    <r>
      <rPr>
        <sz val="11"/>
        <rFont val="Calibri"/>
        <family val="2"/>
        <scheme val="minor"/>
      </rPr>
      <t>United states</t>
    </r>
  </si>
  <si>
    <t>Russian federation</t>
  </si>
  <si>
    <r>
      <rPr>
        <sz val="11"/>
        <rFont val="Calibri"/>
        <family val="2"/>
        <scheme val="minor"/>
      </rPr>
      <t>Tantalum</t>
    </r>
  </si>
  <si>
    <r>
      <rPr>
        <sz val="11"/>
        <rFont val="Calibri"/>
        <family val="2"/>
        <scheme val="minor"/>
      </rPr>
      <t>Rwanda</t>
    </r>
  </si>
  <si>
    <r>
      <rPr>
        <sz val="11"/>
        <rFont val="Calibri"/>
        <family val="2"/>
        <scheme val="minor"/>
      </rPr>
      <t>Ethiopia</t>
    </r>
  </si>
  <si>
    <r>
      <rPr>
        <sz val="11"/>
        <rFont val="Calibri"/>
        <family val="2"/>
        <scheme val="minor"/>
      </rPr>
      <t>Burundi</t>
    </r>
  </si>
  <si>
    <r>
      <rPr>
        <sz val="11"/>
        <rFont val="Calibri"/>
        <family val="2"/>
        <scheme val="minor"/>
      </rPr>
      <t>Terbium</t>
    </r>
  </si>
  <si>
    <r>
      <rPr>
        <sz val="11"/>
        <rFont val="Calibri"/>
        <family val="2"/>
        <scheme val="minor"/>
      </rPr>
      <t>Tin</t>
    </r>
  </si>
  <si>
    <r>
      <rPr>
        <sz val="11"/>
        <rFont val="Calibri"/>
        <family val="2"/>
        <scheme val="minor"/>
      </rPr>
      <t>27%</t>
    </r>
  </si>
  <si>
    <r>
      <rPr>
        <sz val="11"/>
        <rFont val="Calibri"/>
        <family val="2"/>
        <scheme val="minor"/>
      </rPr>
      <t>Titanium</t>
    </r>
  </si>
  <si>
    <r>
      <rPr>
        <sz val="11"/>
        <rFont val="Calibri"/>
        <family val="2"/>
        <scheme val="minor"/>
      </rPr>
      <t>Sierra Leone</t>
    </r>
  </si>
  <si>
    <r>
      <rPr>
        <sz val="11"/>
        <rFont val="Calibri"/>
        <family val="2"/>
        <scheme val="minor"/>
      </rPr>
      <t>Tungsten</t>
    </r>
  </si>
  <si>
    <r>
      <rPr>
        <sz val="11"/>
        <rFont val="Calibri"/>
        <family val="2"/>
        <scheme val="minor"/>
      </rPr>
      <t>82%</t>
    </r>
  </si>
  <si>
    <r>
      <rPr>
        <sz val="11"/>
        <rFont val="Calibri"/>
        <family val="2"/>
        <scheme val="minor"/>
      </rPr>
      <t>Kyrgyz
Republic</t>
    </r>
  </si>
  <si>
    <r>
      <rPr>
        <sz val="11"/>
        <rFont val="Calibri"/>
        <family val="2"/>
        <scheme val="minor"/>
      </rPr>
      <t>Vanadium</t>
    </r>
  </si>
  <si>
    <r>
      <rPr>
        <sz val="11"/>
        <rFont val="Calibri"/>
        <family val="2"/>
        <scheme val="minor"/>
      </rPr>
      <t>39%</t>
    </r>
  </si>
  <si>
    <r>
      <rPr>
        <sz val="11"/>
        <rFont val="Calibri"/>
        <family val="2"/>
        <scheme val="minor"/>
      </rPr>
      <t>25%</t>
    </r>
  </si>
  <si>
    <r>
      <rPr>
        <sz val="11"/>
        <rFont val="Calibri"/>
        <family val="2"/>
        <scheme val="minor"/>
      </rPr>
      <t>Yttrium</t>
    </r>
  </si>
  <si>
    <r>
      <rPr>
        <sz val="11"/>
        <rFont val="Calibri"/>
        <family val="2"/>
        <scheme val="minor"/>
      </rPr>
      <t>Zinc</t>
    </r>
  </si>
  <si>
    <r>
      <rPr>
        <sz val="11"/>
        <rFont val="Calibri"/>
        <family val="2"/>
        <scheme val="minor"/>
      </rPr>
      <t>37%</t>
    </r>
  </si>
  <si>
    <r>
      <rPr>
        <sz val="11"/>
        <rFont val="Calibri"/>
        <family val="2"/>
        <scheme val="minor"/>
      </rPr>
      <t>Ireland</t>
    </r>
  </si>
  <si>
    <r>
      <rPr>
        <sz val="11"/>
        <rFont val="Calibri"/>
        <family val="2"/>
        <scheme val="minor"/>
      </rPr>
      <t>Zirconium</t>
    </r>
  </si>
  <si>
    <r>
      <rPr>
        <sz val="11"/>
        <color rgb="FFFFFFFF"/>
        <rFont val="Calibri"/>
        <family val="2"/>
        <scheme val="minor"/>
      </rPr>
      <t>II stage</t>
    </r>
  </si>
  <si>
    <t>II stage (only CRMs)</t>
  </si>
  <si>
    <r>
      <rPr>
        <sz val="11"/>
        <rFont val="Calibri"/>
        <family val="2"/>
        <scheme val="minor"/>
      </rPr>
      <t>Aluminium</t>
    </r>
  </si>
  <si>
    <t>Other Non Eu Countries</t>
  </si>
  <si>
    <r>
      <rPr>
        <sz val="11"/>
        <rFont val="Calibri"/>
        <family val="2"/>
        <scheme val="minor"/>
      </rPr>
      <t>United Arab
Emirates</t>
    </r>
  </si>
  <si>
    <t>Japan</t>
  </si>
  <si>
    <r>
      <rPr>
        <sz val="11"/>
        <rFont val="Calibri"/>
        <family val="2"/>
        <scheme val="minor"/>
      </rPr>
      <t>Bahrain</t>
    </r>
  </si>
  <si>
    <r>
      <rPr>
        <sz val="11"/>
        <rFont val="Calibri"/>
        <family val="2"/>
        <scheme val="minor"/>
      </rPr>
      <t>Iceland</t>
    </r>
  </si>
  <si>
    <r>
      <rPr>
        <sz val="11"/>
        <rFont val="Calibri"/>
        <family val="2"/>
        <scheme val="minor"/>
      </rPr>
      <t>Qatar</t>
    </r>
  </si>
  <si>
    <t>50%</t>
  </si>
  <si>
    <t>Bismuth</t>
  </si>
  <si>
    <t>80%</t>
  </si>
  <si>
    <r>
      <rPr>
        <sz val="11"/>
        <rFont val="Calibri"/>
        <family val="2"/>
        <scheme val="minor"/>
      </rPr>
      <t>Slovenia</t>
    </r>
  </si>
  <si>
    <t>67%</t>
  </si>
  <si>
    <t>Other Non EU
countries</t>
  </si>
  <si>
    <t>49%</t>
  </si>
  <si>
    <r>
      <rPr>
        <sz val="11"/>
        <rFont val="Calibri"/>
        <family val="2"/>
        <scheme val="minor"/>
      </rPr>
      <t>Arsenic</t>
    </r>
  </si>
  <si>
    <r>
      <rPr>
        <sz val="11"/>
        <rFont val="Calibri"/>
        <family val="2"/>
        <scheme val="minor"/>
      </rPr>
      <t>57%</t>
    </r>
  </si>
  <si>
    <r>
      <rPr>
        <sz val="11"/>
        <rFont val="Calibri"/>
        <family val="2"/>
        <scheme val="minor"/>
      </rPr>
      <t>Bismuth</t>
    </r>
  </si>
  <si>
    <r>
      <rPr>
        <sz val="11"/>
        <rFont val="Calibri"/>
        <family val="2"/>
        <scheme val="minor"/>
      </rPr>
      <t>80%</t>
    </r>
  </si>
  <si>
    <r>
      <rPr>
        <sz val="11"/>
        <rFont val="Calibri"/>
        <family val="2"/>
        <scheme val="minor"/>
      </rPr>
      <t>67%</t>
    </r>
  </si>
  <si>
    <t>Taiwan, China</t>
  </si>
  <si>
    <r>
      <rPr>
        <sz val="11"/>
        <rFont val="Calibri"/>
        <family val="2"/>
        <scheme val="minor"/>
      </rPr>
      <t>Other Non EU
countries</t>
    </r>
  </si>
  <si>
    <r>
      <rPr>
        <sz val="11"/>
        <rFont val="Calibri"/>
        <family val="2"/>
        <scheme val="minor"/>
      </rPr>
      <t>Cadmium</t>
    </r>
  </si>
  <si>
    <t>Bosnia And
Herzegovina</t>
  </si>
  <si>
    <t>34%</t>
  </si>
  <si>
    <t>Singapore</t>
  </si>
  <si>
    <t>United Arab
Emirates</t>
  </si>
  <si>
    <r>
      <rPr>
        <sz val="11"/>
        <rFont val="Calibri"/>
        <family val="2"/>
        <scheme val="minor"/>
      </rPr>
      <t>Other Non EU Countries</t>
    </r>
  </si>
  <si>
    <t>Gallium</t>
  </si>
  <si>
    <t>Germanium</t>
  </si>
  <si>
    <t>Hafnium</t>
  </si>
  <si>
    <t>44%</t>
  </si>
  <si>
    <t>97%</t>
  </si>
  <si>
    <t>Indium</t>
  </si>
  <si>
    <t>21%</t>
  </si>
  <si>
    <r>
      <rPr>
        <sz val="11"/>
        <rFont val="Calibri"/>
        <family val="2"/>
        <scheme val="minor"/>
      </rPr>
      <t>Taiwan, China</t>
    </r>
  </si>
  <si>
    <r>
      <rPr>
        <sz val="11"/>
        <rFont val="Calibri"/>
        <family val="2"/>
        <scheme val="minor"/>
      </rPr>
      <t>Czech Republic</t>
    </r>
  </si>
  <si>
    <t>Iridium</t>
  </si>
  <si>
    <t>92%</t>
  </si>
  <si>
    <r>
      <rPr>
        <sz val="11"/>
        <rFont val="Calibri"/>
        <family val="2"/>
        <scheme val="minor"/>
      </rPr>
      <t>Bosnia And
Herzegovina</t>
    </r>
  </si>
  <si>
    <t>Others</t>
  </si>
  <si>
    <t>Magnesium</t>
  </si>
  <si>
    <t>89%</t>
  </si>
  <si>
    <t>Niobium</t>
  </si>
  <si>
    <t>Palladium</t>
  </si>
  <si>
    <t>40%</t>
  </si>
  <si>
    <t>37%</t>
  </si>
  <si>
    <t>Phosphorus</t>
  </si>
  <si>
    <r>
      <rPr>
        <sz val="11"/>
        <rFont val="Calibri"/>
        <family val="2"/>
        <scheme val="minor"/>
      </rPr>
      <t>34%</t>
    </r>
  </si>
  <si>
    <t>Platinum</t>
  </si>
  <si>
    <t>71%</t>
  </si>
  <si>
    <r>
      <rPr>
        <sz val="11"/>
        <rFont val="Calibri"/>
        <family val="2"/>
        <scheme val="minor"/>
      </rPr>
      <t>Singapore</t>
    </r>
  </si>
  <si>
    <t>Colombia</t>
  </si>
  <si>
    <t>Rhenium</t>
  </si>
  <si>
    <t>18%</t>
  </si>
  <si>
    <r>
      <rPr>
        <sz val="11"/>
        <rFont val="Calibri"/>
        <family val="2"/>
        <scheme val="minor"/>
      </rPr>
      <t>Lithuania</t>
    </r>
  </si>
  <si>
    <r>
      <rPr>
        <sz val="11"/>
        <rFont val="Calibri"/>
        <family val="2"/>
        <scheme val="minor"/>
      </rPr>
      <t>Gallium</t>
    </r>
  </si>
  <si>
    <t>Other non Eu countries</t>
  </si>
  <si>
    <t>Rhodium</t>
  </si>
  <si>
    <t>Russia</t>
  </si>
  <si>
    <t>Ruthenium</t>
  </si>
  <si>
    <t>93%</t>
  </si>
  <si>
    <r>
      <rPr>
        <sz val="11"/>
        <rFont val="Calibri"/>
        <family val="2"/>
        <scheme val="minor"/>
      </rPr>
      <t>Germanium</t>
    </r>
  </si>
  <si>
    <t>Scandium</t>
  </si>
  <si>
    <t>66%</t>
  </si>
  <si>
    <r>
      <rPr>
        <sz val="11"/>
        <rFont val="Calibri"/>
        <family val="2"/>
        <scheme val="minor"/>
      </rPr>
      <t>Hafnium</t>
    </r>
  </si>
  <si>
    <t>26%</t>
  </si>
  <si>
    <r>
      <rPr>
        <sz val="11"/>
        <rFont val="Calibri"/>
        <family val="2"/>
        <scheme val="minor"/>
      </rPr>
      <t>44%</t>
    </r>
  </si>
  <si>
    <t>Silicon metal</t>
  </si>
  <si>
    <r>
      <rPr>
        <sz val="11"/>
        <rFont val="Calibri"/>
        <family val="2"/>
        <scheme val="minor"/>
      </rPr>
      <t>Helium</t>
    </r>
  </si>
  <si>
    <r>
      <rPr>
        <sz val="11"/>
        <rFont val="Calibri"/>
        <family val="2"/>
        <scheme val="minor"/>
      </rPr>
      <t>63%</t>
    </r>
  </si>
  <si>
    <t>45%</t>
  </si>
  <si>
    <t>22%</t>
  </si>
  <si>
    <r>
      <rPr>
        <sz val="11"/>
        <rFont val="Calibri"/>
        <family val="2"/>
        <scheme val="minor"/>
      </rPr>
      <t>97%</t>
    </r>
  </si>
  <si>
    <r>
      <rPr>
        <sz val="11"/>
        <rFont val="Calibri"/>
        <family val="2"/>
        <scheme val="minor"/>
      </rPr>
      <t>Estonia</t>
    </r>
  </si>
  <si>
    <r>
      <rPr>
        <sz val="11"/>
        <rFont val="Calibri"/>
        <family val="2"/>
        <scheme val="minor"/>
      </rPr>
      <t>Indium</t>
    </r>
  </si>
  <si>
    <r>
      <rPr>
        <sz val="11"/>
        <rFont val="Calibri"/>
        <family val="2"/>
        <scheme val="minor"/>
      </rPr>
      <t>Iridium</t>
    </r>
  </si>
  <si>
    <r>
      <rPr>
        <sz val="11"/>
        <rFont val="Calibri"/>
        <family val="2"/>
        <scheme val="minor"/>
      </rPr>
      <t>92%</t>
    </r>
  </si>
  <si>
    <t>57%</t>
  </si>
  <si>
    <t>0%</t>
  </si>
  <si>
    <r>
      <rPr>
        <sz val="11"/>
        <rFont val="Calibri"/>
        <family val="2"/>
        <scheme val="minor"/>
      </rPr>
      <t>43%</t>
    </r>
  </si>
  <si>
    <r>
      <rPr>
        <sz val="11"/>
        <rFont val="Calibri"/>
        <family val="2"/>
        <scheme val="minor"/>
      </rPr>
      <t>Others</t>
    </r>
  </si>
  <si>
    <r>
      <rPr>
        <sz val="11"/>
        <rFont val="Calibri"/>
        <family val="2"/>
        <scheme val="minor"/>
      </rPr>
      <t>Magnesium</t>
    </r>
  </si>
  <si>
    <r>
      <rPr>
        <sz val="11"/>
        <rFont val="Calibri"/>
        <family val="2"/>
        <scheme val="minor"/>
      </rPr>
      <t>89%</t>
    </r>
  </si>
  <si>
    <r>
      <rPr>
        <sz val="11"/>
        <rFont val="Calibri"/>
        <family val="2"/>
        <scheme val="minor"/>
      </rPr>
      <t>Georgia</t>
    </r>
  </si>
  <si>
    <r>
      <rPr>
        <sz val="11"/>
        <rFont val="Calibri"/>
        <family val="2"/>
        <scheme val="minor"/>
      </rPr>
      <t>29%</t>
    </r>
  </si>
  <si>
    <r>
      <rPr>
        <sz val="11"/>
        <rFont val="Calibri"/>
        <family val="2"/>
        <scheme val="minor"/>
      </rPr>
      <t>French Guiana</t>
    </r>
  </si>
  <si>
    <r>
      <rPr>
        <sz val="11"/>
        <rFont val="Calibri"/>
        <family val="2"/>
        <scheme val="minor"/>
      </rPr>
      <t>Niobium</t>
    </r>
  </si>
  <si>
    <r>
      <rPr>
        <sz val="11"/>
        <rFont val="Calibri"/>
        <family val="2"/>
        <scheme val="minor"/>
      </rPr>
      <t>Palladium</t>
    </r>
  </si>
  <si>
    <r>
      <rPr>
        <sz val="11"/>
        <rFont val="Calibri"/>
        <family val="2"/>
        <scheme val="minor"/>
      </rPr>
      <t>Phosphorus</t>
    </r>
  </si>
  <si>
    <r>
      <rPr>
        <sz val="11"/>
        <rFont val="Calibri"/>
        <family val="2"/>
        <scheme val="minor"/>
      </rPr>
      <t>Platinum</t>
    </r>
  </si>
  <si>
    <r>
      <rPr>
        <sz val="11"/>
        <rFont val="Calibri"/>
        <family val="2"/>
        <scheme val="minor"/>
      </rPr>
      <t>71%</t>
    </r>
  </si>
  <si>
    <r>
      <rPr>
        <sz val="11"/>
        <rFont val="Calibri"/>
        <family val="2"/>
        <scheme val="minor"/>
      </rPr>
      <t>Rhenium</t>
    </r>
  </si>
  <si>
    <r>
      <rPr>
        <sz val="11"/>
        <rFont val="Calibri"/>
        <family val="2"/>
        <scheme val="minor"/>
      </rPr>
      <t>Other non Eu countries</t>
    </r>
  </si>
  <si>
    <r>
      <rPr>
        <sz val="11"/>
        <rFont val="Calibri"/>
        <family val="2"/>
        <scheme val="minor"/>
      </rPr>
      <t>Rhodium</t>
    </r>
  </si>
  <si>
    <r>
      <rPr>
        <sz val="11"/>
        <rFont val="Calibri"/>
        <family val="2"/>
        <scheme val="minor"/>
      </rPr>
      <t>Russia</t>
    </r>
  </si>
  <si>
    <r>
      <rPr>
        <sz val="11"/>
        <rFont val="Calibri"/>
        <family val="2"/>
        <scheme val="minor"/>
      </rPr>
      <t>Ruthenium</t>
    </r>
  </si>
  <si>
    <r>
      <rPr>
        <sz val="11"/>
        <rFont val="Calibri"/>
        <family val="2"/>
        <scheme val="minor"/>
      </rPr>
      <t>93%</t>
    </r>
  </si>
  <si>
    <r>
      <rPr>
        <sz val="11"/>
        <rFont val="Calibri"/>
        <family val="2"/>
        <scheme val="minor"/>
      </rPr>
      <t>Scandium</t>
    </r>
  </si>
  <si>
    <r>
      <rPr>
        <sz val="11"/>
        <rFont val="Calibri"/>
        <family val="2"/>
        <scheme val="minor"/>
      </rPr>
      <t>Selenium</t>
    </r>
  </si>
  <si>
    <r>
      <rPr>
        <sz val="11"/>
        <rFont val="Calibri"/>
        <family val="2"/>
        <scheme val="minor"/>
      </rPr>
      <t>23%</t>
    </r>
  </si>
  <si>
    <t>Other non EU countries</t>
  </si>
  <si>
    <r>
      <rPr>
        <sz val="11"/>
        <rFont val="Calibri"/>
        <family val="2"/>
        <scheme val="minor"/>
      </rPr>
      <t>Silicon metal</t>
    </r>
  </si>
  <si>
    <r>
      <rPr>
        <sz val="11"/>
        <rFont val="Calibri"/>
        <family val="2"/>
        <scheme val="minor"/>
      </rPr>
      <t>Hong Kong
Sar, China</t>
    </r>
  </si>
  <si>
    <r>
      <rPr>
        <sz val="11"/>
        <rFont val="Calibri"/>
        <family val="2"/>
        <scheme val="minor"/>
      </rPr>
      <t>Sulphur</t>
    </r>
  </si>
  <si>
    <r>
      <rPr>
        <sz val="11"/>
        <rFont val="Calibri"/>
        <family val="2"/>
        <scheme val="minor"/>
      </rPr>
      <t>Kuwait</t>
    </r>
  </si>
  <si>
    <r>
      <rPr>
        <sz val="11"/>
        <rFont val="Calibri"/>
        <family val="2"/>
        <scheme val="minor"/>
      </rPr>
      <t>Tellurium</t>
    </r>
  </si>
  <si>
    <r>
      <rPr>
        <sz val="11"/>
        <rFont val="Calibri"/>
        <family val="2"/>
        <scheme val="minor"/>
      </rPr>
      <t>54%</t>
    </r>
  </si>
  <si>
    <r>
      <rPr>
        <sz val="11"/>
        <rFont val="Calibri"/>
        <family val="2"/>
        <scheme val="minor"/>
      </rPr>
      <t>45%</t>
    </r>
  </si>
  <si>
    <r>
      <rPr>
        <sz val="11"/>
        <rFont val="Calibri"/>
        <family val="2"/>
        <scheme val="minor"/>
      </rPr>
      <t>0%</t>
    </r>
  </si>
  <si>
    <t>JRC report "Towards more sustainable management of material resources in Europe:</t>
  </si>
  <si>
    <t>Work carried out within the European Topic Centre on Circular Economy and Resource Use (ETC CE)</t>
  </si>
  <si>
    <t>https://www.eionet.europa.eu/etcs/etc-ce</t>
  </si>
  <si>
    <r>
      <rPr>
        <i/>
        <sz val="11"/>
        <color rgb="FFC00000"/>
        <rFont val="Calibri"/>
        <family val="2"/>
      </rPr>
      <t xml:space="preserve">Experimental indicator based partly on developments for the EEA Circular Economy indicator set: </t>
    </r>
    <r>
      <rPr>
        <sz val="11"/>
        <color rgb="FF000000"/>
        <rFont val="Calibri"/>
        <family val="2"/>
      </rPr>
      <t>Increasing repair, hire and maintenance of products can result in lower material extraction due to prolonging the product lifetime. Therefore, it is important to monitor interest in repair services in order to understand consumer engagement and motivation for environmental behaviour. Household expenditures on repair, hire and maintenance across several product groups can be used as an indicator to monitor these changes.
According to the Circular Economy Action Plan, the circular economy should provide high-quality, functional and safe products, which are efficient and affordable, last longer and are designed for reuse, repair, and high-quality recycling. 
This indicator measure the fraction of household expenditure for repair, hire, and maintenancece in comparison to total expenditure.</t>
    </r>
  </si>
  <si>
    <t>Eleonora d'Elia, Simone Manfredi (JRC), and Peder Jensen (EEA)</t>
  </si>
  <si>
    <t>JRC: Joint Research Centre</t>
  </si>
  <si>
    <t>EEA: European Environment Agency</t>
  </si>
  <si>
    <t>Detailed data and tables for the indicator dashboard (preliminary data screening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</si>
</sst>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0.0"/>
    <numFmt numFmtId="165" formatCode="#,##0.##########"/>
    <numFmt numFmtId="166" formatCode="0.0\ %"/>
    <numFmt numFmtId="167" formatCode="#,##0.0"/>
    <numFmt numFmtId="168" formatCode="0.000"/>
    <numFmt numFmtId="169" formatCode="###0.00;###0.00"/>
    <numFmt numFmtId="170" formatCode="#,##0.##"/>
    <numFmt numFmtId="171" formatCode="0.0%"/>
    <numFmt numFmtId="172" formatCode="_-* #,##0.0_-;\-* #,##0.0_-;_-* &quot;-&quot;??_-;_-@_-"/>
    <numFmt numFmtId="173" formatCode="_-* #,##0_-;\-* #,##0_-;_-* &quot;-&quot;??_-;_-@_-"/>
    <numFmt numFmtId="174" formatCode="#,##0.#"/>
  </numFmts>
  <fonts count="54"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9"/>
      <color indexed="81"/>
      <name val="Tahoma"/>
      <family val="2"/>
    </font>
    <font>
      <sz val="9"/>
      <color indexed="81"/>
      <name val="Tahoma"/>
      <family val="2"/>
    </font>
    <font>
      <u/>
      <sz val="11"/>
      <color theme="10"/>
      <name val="Calibri"/>
      <family val="2"/>
      <scheme val="minor"/>
    </font>
    <font>
      <sz val="9"/>
      <color theme="1"/>
      <name val="Arial"/>
      <family val="2"/>
    </font>
    <font>
      <b/>
      <sz val="9"/>
      <color rgb="FF000000"/>
      <name val="Arial"/>
      <family val="2"/>
    </font>
    <font>
      <sz val="9"/>
      <color rgb="FF000000"/>
      <name val="Arial"/>
      <family val="2"/>
    </font>
    <font>
      <b/>
      <sz val="9"/>
      <color theme="1"/>
      <name val="Arial"/>
      <family val="2"/>
    </font>
    <font>
      <b/>
      <sz val="9"/>
      <color rgb="FF000000"/>
      <name val="Calibri"/>
      <family val="2"/>
      <scheme val="minor"/>
    </font>
    <font>
      <b/>
      <sz val="7"/>
      <color rgb="FF000000"/>
      <name val="Calibri"/>
      <family val="2"/>
      <scheme val="minor"/>
    </font>
    <font>
      <b/>
      <sz val="7"/>
      <color theme="1"/>
      <name val="Calibri"/>
      <family val="2"/>
      <scheme val="minor"/>
    </font>
    <font>
      <sz val="10"/>
      <color theme="1"/>
      <name val="Calibri"/>
      <family val="2"/>
      <scheme val="minor"/>
    </font>
    <font>
      <sz val="9"/>
      <color rgb="FF000000"/>
      <name val="Calibri"/>
      <family val="2"/>
      <scheme val="minor"/>
    </font>
    <font>
      <sz val="9"/>
      <color rgb="FFFF0000"/>
      <name val="Calibri"/>
      <family val="2"/>
      <scheme val="minor"/>
    </font>
    <font>
      <i/>
      <sz val="9"/>
      <color theme="1"/>
      <name val="Calibri"/>
      <family val="2"/>
      <scheme val="minor"/>
    </font>
    <font>
      <b/>
      <sz val="11"/>
      <color theme="1"/>
      <name val="Calibri"/>
      <family val="2"/>
      <scheme val="minor"/>
    </font>
    <font>
      <sz val="9"/>
      <name val="Arial"/>
      <family val="2"/>
    </font>
    <font>
      <b/>
      <sz val="9"/>
      <name val="Arial"/>
      <family val="2"/>
    </font>
    <font>
      <b/>
      <sz val="9"/>
      <color indexed="9"/>
      <name val="Arial"/>
      <family val="2"/>
    </font>
    <font>
      <b/>
      <sz val="11"/>
      <color rgb="FF000000"/>
      <name val="Calibri"/>
      <family val="2"/>
      <scheme val="minor"/>
    </font>
    <font>
      <b/>
      <sz val="9"/>
      <name val="Calibri"/>
      <family val="2"/>
      <scheme val="minor"/>
    </font>
    <font>
      <i/>
      <sz val="11"/>
      <color theme="1"/>
      <name val="Calibri"/>
      <family val="2"/>
      <scheme val="minor"/>
    </font>
    <font>
      <sz val="11"/>
      <color rgb="FFFF0000"/>
      <name val="Calibri"/>
      <family val="2"/>
      <scheme val="minor"/>
    </font>
    <font>
      <b/>
      <sz val="9"/>
      <color rgb="FFFF0000"/>
      <name val="Arial"/>
      <family val="2"/>
    </font>
    <font>
      <sz val="9"/>
      <color rgb="FFFF0000"/>
      <name val="Arial"/>
      <family val="2"/>
    </font>
    <font>
      <sz val="11"/>
      <color indexed="8"/>
      <name val="Calibri"/>
      <family val="2"/>
      <scheme val="minor"/>
    </font>
    <font>
      <sz val="11"/>
      <name val="Calibri"/>
      <family val="2"/>
    </font>
    <font>
      <sz val="10"/>
      <name val="Arial"/>
      <family val="2"/>
    </font>
    <font>
      <i/>
      <sz val="9"/>
      <color rgb="FFC00000"/>
      <name val="Calibri"/>
      <family val="2"/>
      <scheme val="minor"/>
    </font>
    <font>
      <b/>
      <sz val="11"/>
      <name val="Arial"/>
      <family val="2"/>
    </font>
    <font>
      <sz val="11"/>
      <name val="Arial"/>
      <family val="2"/>
    </font>
    <font>
      <sz val="11"/>
      <color rgb="FFFFFFFF"/>
      <name val="Calibri"/>
      <family val="2"/>
      <scheme val="minor"/>
    </font>
    <font>
      <sz val="11"/>
      <name val="Calibri"/>
      <family val="2"/>
      <scheme val="minor"/>
    </font>
    <font>
      <sz val="11"/>
      <color rgb="FF000000"/>
      <name val="Calibri"/>
      <family val="2"/>
      <scheme val="minor"/>
    </font>
    <font>
      <sz val="11"/>
      <color theme="1"/>
      <name val="Arial"/>
      <family val="2"/>
    </font>
    <font>
      <b/>
      <sz val="16"/>
      <color theme="1"/>
      <name val="Arial"/>
      <family val="2"/>
    </font>
    <font>
      <i/>
      <sz val="12"/>
      <color theme="1"/>
      <name val="Arial"/>
      <family val="2"/>
    </font>
    <font>
      <u/>
      <sz val="11"/>
      <color theme="1"/>
      <name val="Arial"/>
      <family val="2"/>
    </font>
    <font>
      <b/>
      <sz val="14"/>
      <color theme="1"/>
      <name val="Calibri"/>
      <family val="2"/>
      <scheme val="minor"/>
    </font>
    <font>
      <b/>
      <sz val="11"/>
      <color theme="0"/>
      <name val="Calibri"/>
      <family val="2"/>
      <scheme val="minor"/>
    </font>
    <font>
      <sz val="8"/>
      <name val="Tahoma"/>
      <family val="2"/>
    </font>
    <font>
      <sz val="8"/>
      <color rgb="FFFFFFFF"/>
      <name val="Tahoma"/>
      <family val="2"/>
    </font>
    <font>
      <sz val="8"/>
      <color rgb="FF000000"/>
      <name val="Tahoma"/>
      <family val="2"/>
    </font>
    <font>
      <i/>
      <sz val="11"/>
      <color rgb="FFC00000"/>
      <name val="Calibri"/>
      <family val="2"/>
    </font>
    <font>
      <sz val="11"/>
      <color rgb="FF000000"/>
      <name val="Calibri"/>
      <family val="2"/>
    </font>
    <font>
      <sz val="11"/>
      <color theme="1"/>
      <name val="Calibri"/>
      <family val="2"/>
    </font>
    <font>
      <i/>
      <sz val="9"/>
      <name val="Calibri"/>
      <family val="2"/>
      <scheme val="minor"/>
    </font>
    <font>
      <sz val="8"/>
      <color theme="0"/>
      <name val="Tahoma"/>
      <family val="2"/>
    </font>
    <font>
      <i/>
      <sz val="11"/>
      <color theme="1"/>
      <name val="Arial"/>
      <family val="2"/>
    </font>
    <font>
      <i/>
      <u/>
      <sz val="11"/>
      <color theme="10"/>
      <name val="Arial"/>
      <family val="2"/>
    </font>
  </fonts>
  <fills count="28">
    <fill>
      <patternFill patternType="none"/>
    </fill>
    <fill>
      <patternFill patternType="gray125"/>
    </fill>
    <fill>
      <patternFill patternType="solid">
        <fgColor theme="9"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ABF8F"/>
        <bgColor indexed="64"/>
      </patternFill>
    </fill>
    <fill>
      <patternFill patternType="solid">
        <fgColor theme="6" tint="0.59999389629810485"/>
        <bgColor indexed="64"/>
      </patternFill>
    </fill>
    <fill>
      <patternFill patternType="solid">
        <fgColor rgb="FF4669AF"/>
      </patternFill>
    </fill>
    <fill>
      <patternFill patternType="solid">
        <fgColor rgb="FF0096DC"/>
      </patternFill>
    </fill>
    <fill>
      <patternFill patternType="mediumGray">
        <bgColor indexed="22"/>
      </patternFill>
    </fill>
    <fill>
      <patternFill patternType="solid">
        <fgColor rgb="FFDCE6F1"/>
      </patternFill>
    </fill>
    <fill>
      <patternFill patternType="solid">
        <fgColor rgb="FFF6F6F6"/>
      </patternFill>
    </fill>
    <fill>
      <patternFill patternType="solid">
        <fgColor rgb="FFFFFF00"/>
        <bgColor indexed="64"/>
      </patternFill>
    </fill>
    <fill>
      <patternFill patternType="solid">
        <fgColor theme="4" tint="0.79998168889431442"/>
        <bgColor indexed="64"/>
      </patternFill>
    </fill>
    <fill>
      <patternFill patternType="solid">
        <fgColor indexed="44"/>
        <bgColor indexed="64"/>
      </patternFill>
    </fill>
    <fill>
      <patternFill patternType="solid">
        <fgColor rgb="FFFFFFFF"/>
      </patternFill>
    </fill>
    <fill>
      <patternFill patternType="solid">
        <fgColor rgb="FF002294"/>
      </patternFill>
    </fill>
    <fill>
      <patternFill patternType="solid">
        <fgColor theme="6" tint="0.79998168889431442"/>
        <bgColor indexed="64"/>
      </patternFill>
    </fill>
    <fill>
      <patternFill patternType="solid">
        <fgColor rgb="FF656660"/>
      </patternFill>
    </fill>
    <fill>
      <patternFill patternType="solid">
        <fgColor rgb="FFDEDFDF"/>
      </patternFill>
    </fill>
    <fill>
      <patternFill patternType="solid">
        <fgColor rgb="FFDEDFDF"/>
        <bgColor indexed="64"/>
      </patternFill>
    </fill>
    <fill>
      <patternFill patternType="solid">
        <fgColor rgb="FF4E4B48"/>
      </patternFill>
    </fill>
    <fill>
      <patternFill patternType="solid">
        <fgColor rgb="FFD9D9D6"/>
      </patternFill>
    </fill>
    <fill>
      <patternFill patternType="solid">
        <fgColor rgb="FF6C6960"/>
      </patternFill>
    </fill>
    <fill>
      <patternFill patternType="solid">
        <fgColor rgb="FFE7E4E3"/>
      </patternFill>
    </fill>
    <fill>
      <patternFill patternType="solid">
        <fgColor rgb="FFD9D9D6"/>
        <bgColor indexed="64"/>
      </patternFill>
    </fill>
    <fill>
      <patternFill patternType="solid">
        <fgColor theme="4"/>
        <bgColor indexed="64"/>
      </patternFill>
    </fill>
    <fill>
      <patternFill patternType="solid">
        <fgColor rgb="FF99CCFF"/>
        <bgColor rgb="FF000000"/>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rgb="FFB0B0B0"/>
      </left>
      <right style="thin">
        <color rgb="FFB0B0B0"/>
      </right>
      <top style="thin">
        <color rgb="FFB0B0B0"/>
      </top>
      <bottom style="thin">
        <color rgb="FFB0B0B0"/>
      </bottom>
      <diagonal/>
    </border>
    <border>
      <left style="thin">
        <color indexed="8"/>
      </left>
      <right style="thin">
        <color indexed="8"/>
      </right>
      <top style="thin">
        <color indexed="8"/>
      </top>
      <bottom style="thin">
        <color indexed="8"/>
      </bottom>
      <diagonal/>
    </border>
    <border>
      <left style="thin">
        <color rgb="FFBEBEBE"/>
      </left>
      <right/>
      <top style="thin">
        <color rgb="FFBEBEBE"/>
      </top>
      <bottom style="thin">
        <color rgb="FFBEBEBE"/>
      </bottom>
      <diagonal/>
    </border>
    <border>
      <left/>
      <right/>
      <top style="thin">
        <color rgb="FFBEBEBE"/>
      </top>
      <bottom style="thin">
        <color rgb="FFBEBEBE"/>
      </bottom>
      <diagonal/>
    </border>
    <border>
      <left style="thin">
        <color rgb="FFBEBEBE"/>
      </left>
      <right style="thin">
        <color rgb="FFBEBEBE"/>
      </right>
      <top style="thin">
        <color rgb="FFBEBEBE"/>
      </top>
      <bottom style="thin">
        <color rgb="FFBEBEBE"/>
      </bottom>
      <diagonal/>
    </border>
    <border>
      <left/>
      <right style="thin">
        <color auto="1"/>
      </right>
      <top style="thin">
        <color auto="1"/>
      </top>
      <bottom/>
      <diagonal/>
    </border>
    <border>
      <left/>
      <right style="thin">
        <color auto="1"/>
      </right>
      <top/>
      <bottom style="thin">
        <color auto="1"/>
      </bottom>
      <diagonal/>
    </border>
    <border>
      <left style="thin">
        <color rgb="FFB0B0B0"/>
      </left>
      <right/>
      <top style="thin">
        <color rgb="FFB0B0B0"/>
      </top>
      <bottom style="thin">
        <color rgb="FFB0B0B0"/>
      </bottom>
      <diagonal/>
    </border>
    <border>
      <left style="thin">
        <color rgb="FFB0B0B0"/>
      </left>
      <right style="thin">
        <color rgb="FFB0B0B0"/>
      </right>
      <top style="thin">
        <color rgb="FFB0B0B0"/>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auto="1"/>
      </left>
      <right style="thin">
        <color rgb="FFB0B0B0"/>
      </right>
      <top style="thin">
        <color auto="1"/>
      </top>
      <bottom style="thin">
        <color rgb="FFB0B0B0"/>
      </bottom>
      <diagonal/>
    </border>
    <border>
      <left style="thin">
        <color rgb="FFB0B0B0"/>
      </left>
      <right style="thin">
        <color rgb="FFB0B0B0"/>
      </right>
      <top style="thin">
        <color auto="1"/>
      </top>
      <bottom style="thin">
        <color rgb="FFB0B0B0"/>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style="thin">
        <color auto="1"/>
      </left>
      <right style="thin">
        <color rgb="FFB0B0B0"/>
      </right>
      <top style="thin">
        <color rgb="FFB0B0B0"/>
      </top>
      <bottom style="thin">
        <color rgb="FFB0B0B0"/>
      </bottom>
      <diagonal/>
    </border>
    <border>
      <left style="thin">
        <color auto="1"/>
      </left>
      <right style="thin">
        <color rgb="FFB0B0B0"/>
      </right>
      <top style="thin">
        <color rgb="FFB0B0B0"/>
      </top>
      <bottom style="thin">
        <color auto="1"/>
      </bottom>
      <diagonal/>
    </border>
  </borders>
  <cellStyleXfs count="6">
    <xf numFmtId="0" fontId="0" fillId="0" borderId="0"/>
    <xf numFmtId="9" fontId="4" fillId="0" borderId="0" applyFont="0" applyFill="0" applyBorder="0" applyAlignment="0" applyProtection="0"/>
    <xf numFmtId="0" fontId="7" fillId="0" borderId="0" applyNumberFormat="0" applyFill="0" applyBorder="0" applyAlignment="0" applyProtection="0"/>
    <xf numFmtId="0" fontId="29" fillId="0" borderId="0"/>
    <xf numFmtId="0" fontId="30" fillId="0" borderId="0"/>
    <xf numFmtId="43" fontId="4" fillId="0" borderId="0" applyFont="0" applyFill="0" applyBorder="0" applyAlignment="0" applyProtection="0"/>
  </cellStyleXfs>
  <cellXfs count="307">
    <xf numFmtId="0" fontId="0" fillId="0" borderId="0" xfId="0"/>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0" fontId="9" fillId="0" borderId="9" xfId="0" applyFont="1" applyBorder="1" applyAlignment="1">
      <alignment horizontal="center" vertical="center" wrapText="1"/>
    </xf>
    <xf numFmtId="0" fontId="9" fillId="5" borderId="10" xfId="0" applyFont="1" applyFill="1" applyBorder="1" applyAlignment="1">
      <alignment horizontal="center" vertical="center" wrapText="1"/>
    </xf>
    <xf numFmtId="0" fontId="8" fillId="0" borderId="0" xfId="0" applyFont="1" applyAlignment="1">
      <alignment horizontal="center" vertical="center"/>
    </xf>
    <xf numFmtId="0" fontId="9" fillId="3" borderId="9"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11" fillId="0" borderId="16" xfId="0" applyFont="1" applyBorder="1" applyAlignment="1">
      <alignment horizontal="center" vertical="center"/>
    </xf>
    <xf numFmtId="0" fontId="9" fillId="0" borderId="16" xfId="0" applyFont="1" applyBorder="1" applyAlignment="1">
      <alignment horizontal="center" vertical="center" wrapText="1"/>
    </xf>
    <xf numFmtId="0" fontId="9" fillId="0" borderId="17" xfId="0" applyFont="1" applyBorder="1" applyAlignment="1">
      <alignment horizontal="center" vertic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Border="1" applyAlignment="1">
      <alignment horizontal="center" vertical="center" wrapText="1"/>
    </xf>
    <xf numFmtId="0" fontId="10" fillId="5" borderId="21"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8" xfId="0" applyFont="1" applyBorder="1" applyAlignment="1">
      <alignment horizontal="center" vertical="center" wrapText="1"/>
    </xf>
    <xf numFmtId="0" fontId="16"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4" xfId="0"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2" fillId="2" borderId="7" xfId="1" applyFont="1" applyFill="1" applyBorder="1" applyAlignment="1">
      <alignment horizontal="center" vertical="center" wrapText="1"/>
    </xf>
    <xf numFmtId="9" fontId="2" fillId="2" borderId="1" xfId="1"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2" xfId="1" applyFont="1" applyFill="1" applyBorder="1" applyAlignment="1">
      <alignment horizontal="center" vertical="center" wrapText="1"/>
    </xf>
    <xf numFmtId="9" fontId="2" fillId="2" borderId="4"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2"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5"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27" xfId="0" applyFont="1" applyBorder="1" applyAlignment="1">
      <alignment horizontal="center" vertical="center" wrapText="1"/>
    </xf>
    <xf numFmtId="0" fontId="13" fillId="0" borderId="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27" xfId="0" applyFont="1" applyFill="1" applyBorder="1" applyAlignment="1">
      <alignment horizontal="center" vertical="center" wrapText="1"/>
    </xf>
    <xf numFmtId="0" fontId="2" fillId="0" borderId="26" xfId="0" applyFont="1" applyBorder="1" applyAlignment="1">
      <alignment horizontal="center" vertical="center" wrapText="1"/>
    </xf>
    <xf numFmtId="0" fontId="17" fillId="0" borderId="19" xfId="0" applyFont="1" applyBorder="1" applyAlignment="1">
      <alignment horizontal="center" vertical="center" wrapText="1"/>
    </xf>
    <xf numFmtId="0" fontId="7" fillId="0" borderId="1" xfId="2" applyFill="1" applyBorder="1" applyAlignment="1">
      <alignment horizontal="center" vertical="center" wrapText="1"/>
    </xf>
    <xf numFmtId="0" fontId="7" fillId="0" borderId="4" xfId="2" applyBorder="1" applyAlignment="1">
      <alignment horizontal="center" vertical="center" wrapText="1"/>
    </xf>
    <xf numFmtId="0" fontId="18" fillId="2" borderId="27" xfId="0" applyFont="1" applyFill="1" applyBorder="1" applyAlignment="1">
      <alignment horizontal="center" vertical="center" wrapText="1"/>
    </xf>
    <xf numFmtId="0" fontId="7" fillId="2" borderId="1" xfId="2" applyFill="1" applyBorder="1" applyAlignment="1">
      <alignment horizontal="center" vertical="center" wrapText="1"/>
    </xf>
    <xf numFmtId="0" fontId="7" fillId="2" borderId="4" xfId="2" applyFill="1" applyBorder="1" applyAlignment="1">
      <alignment horizontal="center" vertical="center" wrapText="1"/>
    </xf>
    <xf numFmtId="0" fontId="12" fillId="0" borderId="28" xfId="0" applyFont="1" applyBorder="1" applyAlignment="1">
      <alignment horizontal="center" vertical="center" wrapText="1"/>
    </xf>
    <xf numFmtId="0" fontId="7" fillId="0" borderId="1" xfId="2" applyBorder="1" applyAlignment="1">
      <alignment horizontal="center" vertical="center" wrapText="1"/>
    </xf>
    <xf numFmtId="0" fontId="2" fillId="0" borderId="8" xfId="0" applyFont="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22" fillId="7" borderId="30" xfId="0" applyFont="1" applyFill="1" applyBorder="1" applyAlignment="1">
      <alignment horizontal="right" vertical="center"/>
    </xf>
    <xf numFmtId="0" fontId="21" fillId="8" borderId="30" xfId="0" applyFont="1" applyFill="1" applyBorder="1" applyAlignment="1">
      <alignment horizontal="left" vertical="center"/>
    </xf>
    <xf numFmtId="0" fontId="0" fillId="9" borderId="0" xfId="0" applyFill="1"/>
    <xf numFmtId="0" fontId="21" fillId="10" borderId="30" xfId="0" applyFont="1" applyFill="1" applyBorder="1" applyAlignment="1">
      <alignment horizontal="left" vertical="center"/>
    </xf>
    <xf numFmtId="165" fontId="20" fillId="11" borderId="0" xfId="0" applyNumberFormat="1" applyFont="1" applyFill="1" applyAlignment="1">
      <alignment horizontal="right" vertical="center" shrinkToFit="1"/>
    </xf>
    <xf numFmtId="3" fontId="20" fillId="11" borderId="0" xfId="0" applyNumberFormat="1" applyFont="1" applyFill="1" applyAlignment="1">
      <alignment horizontal="right" vertical="center" shrinkToFit="1"/>
    </xf>
    <xf numFmtId="165" fontId="20" fillId="0" borderId="0" xfId="0" applyNumberFormat="1" applyFont="1" applyAlignment="1">
      <alignment horizontal="right" vertical="center" shrinkToFit="1"/>
    </xf>
    <xf numFmtId="3" fontId="20" fillId="0" borderId="0" xfId="0" applyNumberFormat="1" applyFont="1" applyAlignment="1">
      <alignment horizontal="right" vertical="center" shrinkToFit="1"/>
    </xf>
    <xf numFmtId="0" fontId="22" fillId="7" borderId="30" xfId="0" applyFont="1" applyFill="1" applyBorder="1" applyAlignment="1">
      <alignment horizontal="left" vertical="center"/>
    </xf>
    <xf numFmtId="0" fontId="19" fillId="0" borderId="0" xfId="0" applyFont="1"/>
    <xf numFmtId="0" fontId="19" fillId="6" borderId="0" xfId="0" applyFont="1" applyFill="1" applyAlignment="1">
      <alignment horizontal="left" vertical="center"/>
    </xf>
    <xf numFmtId="0" fontId="19" fillId="0" borderId="0" xfId="0" applyFont="1" applyAlignment="1">
      <alignment horizontal="left" vertical="center"/>
    </xf>
    <xf numFmtId="0" fontId="0" fillId="0" borderId="0" xfId="0" applyAlignment="1">
      <alignment horizontal="left" vertical="center"/>
    </xf>
    <xf numFmtId="0" fontId="7" fillId="0" borderId="0" xfId="2" applyFill="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3" fillId="0" borderId="1" xfId="0" applyFont="1" applyBorder="1" applyAlignment="1">
      <alignment horizontal="center" vertical="center" wrapText="1"/>
    </xf>
    <xf numFmtId="0" fontId="19" fillId="0" borderId="1" xfId="0" applyFont="1" applyBorder="1" applyAlignment="1">
      <alignment horizontal="center" vertical="center"/>
    </xf>
    <xf numFmtId="0" fontId="0" fillId="0" borderId="1" xfId="0" applyBorder="1" applyAlignment="1">
      <alignment horizontal="center" vertical="center" wrapText="1"/>
    </xf>
    <xf numFmtId="0" fontId="7" fillId="0" borderId="1" xfId="2" applyBorder="1" applyAlignment="1">
      <alignment horizontal="center" vertical="center"/>
    </xf>
    <xf numFmtId="0" fontId="7" fillId="0" borderId="0" xfId="2" applyAlignment="1">
      <alignment horizontal="left" vertical="center" wrapText="1"/>
    </xf>
    <xf numFmtId="166" fontId="2" fillId="2" borderId="7" xfId="1" applyNumberFormat="1" applyFont="1" applyFill="1" applyBorder="1" applyAlignment="1">
      <alignment horizontal="center" vertical="center" wrapText="1"/>
    </xf>
    <xf numFmtId="166" fontId="2" fillId="2" borderId="1" xfId="1" applyNumberFormat="1" applyFont="1" applyFill="1" applyBorder="1" applyAlignment="1">
      <alignment horizontal="center" vertical="center" wrapText="1"/>
    </xf>
    <xf numFmtId="0" fontId="22" fillId="7" borderId="30" xfId="0" applyFont="1" applyFill="1" applyBorder="1" applyAlignment="1">
      <alignment vertical="center"/>
    </xf>
    <xf numFmtId="0" fontId="26" fillId="0" borderId="0" xfId="0" applyFont="1"/>
    <xf numFmtId="0" fontId="27" fillId="12" borderId="0" xfId="0" applyFont="1" applyFill="1" applyAlignment="1">
      <alignment horizontal="left" vertical="center"/>
    </xf>
    <xf numFmtId="0" fontId="28" fillId="12" borderId="0" xfId="0" applyFont="1" applyFill="1" applyAlignment="1">
      <alignment horizontal="left" vertical="center"/>
    </xf>
    <xf numFmtId="0" fontId="20" fillId="0" borderId="0" xfId="3" applyFont="1" applyAlignment="1">
      <alignment horizontal="left" vertical="center"/>
    </xf>
    <xf numFmtId="0" fontId="22" fillId="7" borderId="30" xfId="3" applyFont="1" applyFill="1" applyBorder="1" applyAlignment="1">
      <alignment horizontal="left" vertical="center"/>
    </xf>
    <xf numFmtId="0" fontId="22" fillId="7" borderId="30" xfId="3" applyFont="1" applyFill="1" applyBorder="1" applyAlignment="1">
      <alignment horizontal="right" vertical="center"/>
    </xf>
    <xf numFmtId="0" fontId="21" fillId="8" borderId="30" xfId="3" applyFont="1" applyFill="1" applyBorder="1" applyAlignment="1">
      <alignment horizontal="left" vertical="center"/>
    </xf>
    <xf numFmtId="0" fontId="21" fillId="10" borderId="30" xfId="3" applyFont="1" applyFill="1" applyBorder="1" applyAlignment="1">
      <alignment horizontal="left" vertical="center"/>
    </xf>
    <xf numFmtId="0" fontId="29" fillId="9" borderId="0" xfId="3" applyFill="1"/>
    <xf numFmtId="3" fontId="20" fillId="0" borderId="0" xfId="3" applyNumberFormat="1" applyFont="1" applyAlignment="1">
      <alignment horizontal="right" vertical="center" shrinkToFit="1"/>
    </xf>
    <xf numFmtId="3" fontId="20" fillId="11" borderId="0" xfId="3" applyNumberFormat="1" applyFont="1" applyFill="1" applyAlignment="1">
      <alignment horizontal="right" vertical="center" shrinkToFit="1"/>
    </xf>
    <xf numFmtId="165" fontId="20" fillId="11" borderId="0" xfId="3" applyNumberFormat="1" applyFont="1" applyFill="1" applyAlignment="1">
      <alignment horizontal="right" vertical="center" shrinkToFit="1"/>
    </xf>
    <xf numFmtId="0" fontId="29" fillId="0" borderId="0" xfId="3"/>
    <xf numFmtId="0" fontId="21" fillId="0" borderId="0" xfId="3" applyFont="1" applyAlignment="1">
      <alignment horizontal="left" vertical="center"/>
    </xf>
    <xf numFmtId="165" fontId="20" fillId="0" borderId="0" xfId="3" applyNumberFormat="1" applyFont="1" applyAlignment="1">
      <alignment horizontal="right" vertical="center" shrinkToFit="1"/>
    </xf>
    <xf numFmtId="0" fontId="30" fillId="0" borderId="0" xfId="4"/>
    <xf numFmtId="0" fontId="31" fillId="0" borderId="0" xfId="0" applyFont="1"/>
    <xf numFmtId="0" fontId="31" fillId="14" borderId="31" xfId="0" applyFont="1" applyFill="1" applyBorder="1"/>
    <xf numFmtId="3" fontId="31" fillId="0" borderId="31" xfId="0" applyNumberFormat="1" applyFont="1" applyBorder="1"/>
    <xf numFmtId="0" fontId="31" fillId="0" borderId="31" xfId="0" applyFont="1" applyBorder="1"/>
    <xf numFmtId="3" fontId="20" fillId="12" borderId="0" xfId="0" applyNumberFormat="1" applyFont="1" applyFill="1" applyAlignment="1">
      <alignment horizontal="right" vertical="center" shrinkToFit="1"/>
    </xf>
    <xf numFmtId="0" fontId="0" fillId="12" borderId="0" xfId="0" applyFill="1"/>
    <xf numFmtId="0" fontId="33" fillId="0" borderId="0" xfId="0" applyFont="1" applyAlignment="1">
      <alignment horizontal="left" vertical="center"/>
    </xf>
    <xf numFmtId="0" fontId="34" fillId="0" borderId="0" xfId="0" applyFont="1" applyAlignment="1">
      <alignment horizontal="left" vertical="center"/>
    </xf>
    <xf numFmtId="0" fontId="0" fillId="15" borderId="0" xfId="0" applyFill="1" applyAlignment="1">
      <alignment horizontal="left" vertical="center"/>
    </xf>
    <xf numFmtId="0" fontId="0" fillId="16" borderId="34" xfId="0" applyFill="1" applyBorder="1" applyAlignment="1">
      <alignment horizontal="left" vertical="center" wrapText="1"/>
    </xf>
    <xf numFmtId="0" fontId="0" fillId="15" borderId="34" xfId="0" applyFill="1" applyBorder="1" applyAlignment="1">
      <alignment horizontal="left" vertical="center" wrapText="1"/>
    </xf>
    <xf numFmtId="169" fontId="37" fillId="15" borderId="34" xfId="0" applyNumberFormat="1" applyFont="1" applyFill="1" applyBorder="1" applyAlignment="1">
      <alignment horizontal="left" vertical="center" wrapText="1"/>
    </xf>
    <xf numFmtId="0" fontId="36" fillId="15" borderId="34" xfId="0" applyFont="1" applyFill="1" applyBorder="1" applyAlignment="1">
      <alignment horizontal="left" vertical="center" wrapText="1"/>
    </xf>
    <xf numFmtId="0" fontId="0" fillId="15" borderId="32" xfId="0" applyFill="1" applyBorder="1" applyAlignment="1">
      <alignment horizontal="left" vertical="center" wrapText="1"/>
    </xf>
    <xf numFmtId="0" fontId="0" fillId="16" borderId="32" xfId="0" applyFill="1" applyBorder="1" applyAlignment="1">
      <alignment vertical="center" wrapText="1"/>
    </xf>
    <xf numFmtId="0" fontId="0" fillId="0" borderId="33" xfId="0" applyBorder="1" applyAlignment="1">
      <alignment vertical="center" wrapText="1"/>
    </xf>
    <xf numFmtId="9" fontId="0" fillId="15" borderId="32" xfId="1" applyFont="1" applyFill="1" applyBorder="1" applyAlignment="1">
      <alignment horizontal="left" vertical="center" wrapText="1"/>
    </xf>
    <xf numFmtId="0" fontId="38" fillId="0" borderId="0" xfId="0" applyFont="1"/>
    <xf numFmtId="0" fontId="39" fillId="0" borderId="0" xfId="0" applyFont="1"/>
    <xf numFmtId="0" fontId="40" fillId="0" borderId="0" xfId="0" applyFont="1"/>
    <xf numFmtId="0" fontId="7" fillId="0" borderId="0" xfId="2"/>
    <xf numFmtId="0" fontId="41" fillId="0" borderId="0" xfId="0" applyFont="1"/>
    <xf numFmtId="0" fontId="20" fillId="17" borderId="0" xfId="0" applyFont="1" applyFill="1" applyAlignment="1">
      <alignment horizontal="left" vertical="center"/>
    </xf>
    <xf numFmtId="165" fontId="20" fillId="17" borderId="0" xfId="0" applyNumberFormat="1" applyFont="1" applyFill="1" applyAlignment="1">
      <alignment horizontal="right" vertical="center" shrinkToFit="1"/>
    </xf>
    <xf numFmtId="3" fontId="20" fillId="17" borderId="0" xfId="0" applyNumberFormat="1" applyFont="1" applyFill="1" applyAlignment="1">
      <alignment horizontal="right" vertical="center" shrinkToFit="1"/>
    </xf>
    <xf numFmtId="0" fontId="20" fillId="2" borderId="0" xfId="0" applyFont="1" applyFill="1" applyAlignment="1">
      <alignment horizontal="left" vertical="center"/>
    </xf>
    <xf numFmtId="165" fontId="20" fillId="2" borderId="0" xfId="0" applyNumberFormat="1" applyFont="1" applyFill="1" applyAlignment="1">
      <alignment horizontal="right" vertical="center" shrinkToFit="1"/>
    </xf>
    <xf numFmtId="3" fontId="20" fillId="2" borderId="0" xfId="0" applyNumberFormat="1" applyFont="1" applyFill="1" applyAlignment="1">
      <alignment horizontal="right" vertical="center" shrinkToFit="1"/>
    </xf>
    <xf numFmtId="0" fontId="22" fillId="7" borderId="37" xfId="0" applyFont="1" applyFill="1" applyBorder="1" applyAlignment="1">
      <alignment vertical="center"/>
    </xf>
    <xf numFmtId="0" fontId="22" fillId="0" borderId="0" xfId="0" applyFont="1" applyAlignment="1">
      <alignment vertical="center"/>
    </xf>
    <xf numFmtId="0" fontId="21" fillId="10" borderId="38" xfId="0" applyFont="1" applyFill="1" applyBorder="1" applyAlignment="1">
      <alignment horizontal="left" vertical="center"/>
    </xf>
    <xf numFmtId="0" fontId="0" fillId="0" borderId="0" xfId="0" applyAlignment="1">
      <alignment horizontal="center" vertical="center" wrapText="1"/>
    </xf>
    <xf numFmtId="0" fontId="22" fillId="0" borderId="0" xfId="0" applyFont="1" applyAlignment="1">
      <alignment horizontal="left" vertical="center"/>
    </xf>
    <xf numFmtId="0" fontId="20" fillId="12" borderId="0" xfId="0" applyFont="1" applyFill="1" applyAlignment="1">
      <alignment horizontal="left" vertical="center"/>
    </xf>
    <xf numFmtId="170" fontId="20" fillId="0" borderId="0" xfId="0" applyNumberFormat="1" applyFont="1" applyAlignment="1">
      <alignment horizontal="right" vertical="center" shrinkToFit="1"/>
    </xf>
    <xf numFmtId="170" fontId="20" fillId="11" borderId="0" xfId="0" applyNumberFormat="1" applyFont="1" applyFill="1" applyAlignment="1">
      <alignment horizontal="right" vertical="center" shrinkToFit="1"/>
    </xf>
    <xf numFmtId="170" fontId="20" fillId="2" borderId="0" xfId="0" applyNumberFormat="1" applyFont="1" applyFill="1" applyAlignment="1">
      <alignment horizontal="right" vertical="center" shrinkToFit="1"/>
    </xf>
    <xf numFmtId="170" fontId="20" fillId="17" borderId="0" xfId="0" applyNumberFormat="1" applyFont="1" applyFill="1" applyAlignment="1">
      <alignment horizontal="right" vertical="center" shrinkToFit="1"/>
    </xf>
    <xf numFmtId="0" fontId="19" fillId="6" borderId="0" xfId="0" applyFont="1" applyFill="1" applyAlignment="1">
      <alignment horizontal="left" vertical="center" wrapText="1"/>
    </xf>
    <xf numFmtId="0" fontId="19" fillId="0" borderId="0" xfId="0" applyFont="1" applyAlignment="1">
      <alignment horizontal="left" vertical="center" wrapText="1"/>
    </xf>
    <xf numFmtId="0" fontId="44" fillId="18" borderId="39" xfId="0" applyFont="1" applyFill="1" applyBorder="1" applyAlignment="1">
      <alignment horizontal="left" textRotation="90" wrapText="1"/>
    </xf>
    <xf numFmtId="0" fontId="0" fillId="18" borderId="39" xfId="0" applyFill="1" applyBorder="1" applyAlignment="1">
      <alignment horizontal="left" textRotation="90" wrapText="1"/>
    </xf>
    <xf numFmtId="0" fontId="44" fillId="21" borderId="39" xfId="0" applyFont="1" applyFill="1" applyBorder="1" applyAlignment="1">
      <alignment horizontal="left" textRotation="90" wrapText="1"/>
    </xf>
    <xf numFmtId="0" fontId="0" fillId="21" borderId="39" xfId="0" applyFill="1" applyBorder="1" applyAlignment="1">
      <alignment horizontal="left" textRotation="90" wrapText="1"/>
    </xf>
    <xf numFmtId="0" fontId="44" fillId="21" borderId="41" xfId="0" applyFont="1" applyFill="1" applyBorder="1" applyAlignment="1">
      <alignment horizontal="left" textRotation="90" wrapText="1"/>
    </xf>
    <xf numFmtId="0" fontId="44" fillId="22" borderId="39" xfId="0" applyFont="1" applyFill="1" applyBorder="1" applyAlignment="1">
      <alignment horizontal="left" vertical="top" wrapText="1"/>
    </xf>
    <xf numFmtId="164" fontId="46" fillId="22" borderId="39" xfId="0" applyNumberFormat="1" applyFont="1" applyFill="1" applyBorder="1" applyAlignment="1">
      <alignment horizontal="center" vertical="top" shrinkToFit="1"/>
    </xf>
    <xf numFmtId="171" fontId="46" fillId="22" borderId="39" xfId="0" applyNumberFormat="1" applyFont="1" applyFill="1" applyBorder="1" applyAlignment="1">
      <alignment horizontal="center" vertical="top" shrinkToFit="1"/>
    </xf>
    <xf numFmtId="0" fontId="44" fillId="22" borderId="39" xfId="0" applyFont="1" applyFill="1" applyBorder="1" applyAlignment="1">
      <alignment horizontal="center" vertical="top" wrapText="1"/>
    </xf>
    <xf numFmtId="10" fontId="46" fillId="22" borderId="39" xfId="0" applyNumberFormat="1" applyFont="1" applyFill="1" applyBorder="1" applyAlignment="1">
      <alignment horizontal="center" vertical="top" shrinkToFit="1"/>
    </xf>
    <xf numFmtId="2" fontId="46" fillId="22" borderId="39" xfId="0" applyNumberFormat="1" applyFont="1" applyFill="1" applyBorder="1" applyAlignment="1">
      <alignment horizontal="center" vertical="top" shrinkToFit="1"/>
    </xf>
    <xf numFmtId="1" fontId="46" fillId="22" borderId="39" xfId="0" applyNumberFormat="1" applyFont="1" applyFill="1" applyBorder="1" applyAlignment="1">
      <alignment horizontal="center" vertical="top" shrinkToFit="1"/>
    </xf>
    <xf numFmtId="1" fontId="46" fillId="22" borderId="41" xfId="0" applyNumberFormat="1" applyFont="1" applyFill="1" applyBorder="1" applyAlignment="1">
      <alignment horizontal="center" vertical="top" shrinkToFit="1"/>
    </xf>
    <xf numFmtId="0" fontId="0" fillId="22" borderId="39" xfId="0" applyFill="1" applyBorder="1" applyAlignment="1">
      <alignment horizontal="left" wrapText="1"/>
    </xf>
    <xf numFmtId="0" fontId="44" fillId="22" borderId="39" xfId="0" applyFont="1" applyFill="1" applyBorder="1" applyAlignment="1">
      <alignment horizontal="left" vertical="top" wrapText="1" indent="1"/>
    </xf>
    <xf numFmtId="0" fontId="44" fillId="22" borderId="41" xfId="0" applyFont="1" applyFill="1" applyBorder="1" applyAlignment="1">
      <alignment horizontal="center" vertical="top" wrapText="1"/>
    </xf>
    <xf numFmtId="0" fontId="44" fillId="23" borderId="41" xfId="0" applyFont="1" applyFill="1" applyBorder="1" applyAlignment="1">
      <alignment horizontal="left" textRotation="90" wrapText="1"/>
    </xf>
    <xf numFmtId="0" fontId="44" fillId="25" borderId="39" xfId="0" applyFont="1" applyFill="1" applyBorder="1" applyAlignment="1">
      <alignment horizontal="left" vertical="top" wrapText="1"/>
    </xf>
    <xf numFmtId="1" fontId="44" fillId="20" borderId="39" xfId="0" applyNumberFormat="1" applyFont="1" applyFill="1" applyBorder="1" applyAlignment="1">
      <alignment horizontal="center" vertical="top" shrinkToFit="1"/>
    </xf>
    <xf numFmtId="0" fontId="44" fillId="0" borderId="0" xfId="0" applyFont="1" applyAlignment="1">
      <alignment horizontal="left" textRotation="90" wrapText="1"/>
    </xf>
    <xf numFmtId="0" fontId="0" fillId="13" borderId="1" xfId="0" applyFill="1" applyBorder="1"/>
    <xf numFmtId="2" fontId="0" fillId="0" borderId="1" xfId="0" applyNumberFormat="1" applyBorder="1"/>
    <xf numFmtId="0" fontId="24" fillId="10" borderId="42" xfId="0" applyFont="1" applyFill="1" applyBorder="1" applyAlignment="1">
      <alignment horizontal="left" vertical="center" wrapText="1"/>
    </xf>
    <xf numFmtId="0" fontId="24" fillId="10" borderId="43" xfId="0" applyFont="1" applyFill="1" applyBorder="1" applyAlignment="1">
      <alignment horizontal="left" vertical="center" wrapText="1"/>
    </xf>
    <xf numFmtId="0" fontId="1" fillId="0" borderId="35" xfId="0" applyFont="1"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center" vertical="center"/>
    </xf>
    <xf numFmtId="3" fontId="2" fillId="0" borderId="0" xfId="0" applyNumberFormat="1" applyFont="1" applyAlignment="1">
      <alignment horizontal="left" vertical="center"/>
    </xf>
    <xf numFmtId="0" fontId="32" fillId="0" borderId="44" xfId="0" applyFont="1" applyBorder="1" applyAlignment="1">
      <alignment horizontal="left" vertical="center"/>
    </xf>
    <xf numFmtId="164" fontId="2" fillId="0" borderId="44" xfId="0" applyNumberFormat="1" applyFont="1" applyBorder="1" applyAlignment="1">
      <alignment horizontal="left" vertical="center"/>
    </xf>
    <xf numFmtId="164" fontId="2" fillId="0" borderId="0" xfId="0" applyNumberFormat="1" applyFont="1" applyAlignment="1">
      <alignment horizontal="left" vertical="center"/>
    </xf>
    <xf numFmtId="167" fontId="2" fillId="0" borderId="44" xfId="0" applyNumberFormat="1" applyFont="1" applyBorder="1" applyAlignment="1">
      <alignment horizontal="left" vertical="center"/>
    </xf>
    <xf numFmtId="167" fontId="2" fillId="0" borderId="0" xfId="0" applyNumberFormat="1" applyFont="1" applyAlignment="1">
      <alignment horizontal="left" vertical="center"/>
    </xf>
    <xf numFmtId="3" fontId="2" fillId="0" borderId="44" xfId="0" applyNumberFormat="1" applyFont="1" applyBorder="1"/>
    <xf numFmtId="3" fontId="2" fillId="0" borderId="0" xfId="0" applyNumberFormat="1" applyFont="1"/>
    <xf numFmtId="168" fontId="2" fillId="0" borderId="44" xfId="0" applyNumberFormat="1" applyFont="1" applyBorder="1" applyAlignment="1">
      <alignment horizontal="left" vertical="center"/>
    </xf>
    <xf numFmtId="168" fontId="2" fillId="0" borderId="0" xfId="0" applyNumberFormat="1" applyFont="1" applyAlignment="1">
      <alignment horizontal="left" vertical="center"/>
    </xf>
    <xf numFmtId="3" fontId="2" fillId="0" borderId="44" xfId="0" applyNumberFormat="1" applyFont="1" applyBorder="1" applyAlignment="1">
      <alignment horizontal="left" vertical="center"/>
    </xf>
    <xf numFmtId="3" fontId="2" fillId="0" borderId="46" xfId="0" applyNumberFormat="1" applyFont="1" applyBorder="1" applyAlignment="1">
      <alignment horizontal="left" vertical="center"/>
    </xf>
    <xf numFmtId="3" fontId="2" fillId="0" borderId="25" xfId="0" applyNumberFormat="1" applyFont="1" applyBorder="1" applyAlignment="1">
      <alignment horizontal="left" vertical="center"/>
    </xf>
    <xf numFmtId="0" fontId="2" fillId="0" borderId="36" xfId="0" applyFont="1" applyBorder="1" applyAlignment="1">
      <alignment horizontal="center" vertical="center"/>
    </xf>
    <xf numFmtId="0" fontId="16" fillId="0" borderId="1" xfId="0" applyFont="1" applyBorder="1" applyAlignment="1">
      <alignment horizontal="center" vertical="center" wrapText="1"/>
    </xf>
    <xf numFmtId="164" fontId="16" fillId="0" borderId="44" xfId="0" applyNumberFormat="1" applyFont="1" applyBorder="1" applyAlignment="1">
      <alignment horizontal="left" vertical="center"/>
    </xf>
    <xf numFmtId="0" fontId="42" fillId="0" borderId="0" xfId="0" applyFont="1" applyAlignment="1">
      <alignment horizontal="center" vertical="center" wrapText="1"/>
    </xf>
    <xf numFmtId="0" fontId="42" fillId="0" borderId="0" xfId="0" applyFont="1" applyAlignment="1">
      <alignment horizontal="center"/>
    </xf>
    <xf numFmtId="167" fontId="20" fillId="12" borderId="0" xfId="0" applyNumberFormat="1" applyFont="1" applyFill="1" applyAlignment="1">
      <alignment horizontal="right" vertical="center" shrinkToFit="1"/>
    </xf>
    <xf numFmtId="3" fontId="28" fillId="0" borderId="0" xfId="0" applyNumberFormat="1" applyFont="1" applyAlignment="1">
      <alignment horizontal="right" vertical="center" shrinkToFit="1"/>
    </xf>
    <xf numFmtId="172" fontId="31" fillId="17" borderId="0" xfId="5" applyNumberFormat="1" applyFont="1" applyFill="1" applyAlignment="1">
      <alignment horizontal="right" vertical="center" shrinkToFit="1"/>
    </xf>
    <xf numFmtId="173" fontId="31" fillId="17" borderId="0" xfId="5" applyNumberFormat="1" applyFont="1" applyFill="1" applyAlignment="1">
      <alignment horizontal="right" vertical="center" shrinkToFit="1"/>
    </xf>
    <xf numFmtId="173" fontId="31" fillId="0" borderId="0" xfId="5" applyNumberFormat="1" applyFont="1" applyAlignment="1">
      <alignment horizontal="right" vertical="center" shrinkToFit="1"/>
    </xf>
    <xf numFmtId="173" fontId="31" fillId="11" borderId="0" xfId="5" applyNumberFormat="1" applyFont="1" applyFill="1" applyAlignment="1">
      <alignment horizontal="right" vertical="center" shrinkToFit="1"/>
    </xf>
    <xf numFmtId="173" fontId="31" fillId="2" borderId="0" xfId="5" applyNumberFormat="1" applyFont="1" applyFill="1" applyAlignment="1">
      <alignment horizontal="right" vertical="center" shrinkToFit="1"/>
    </xf>
    <xf numFmtId="164" fontId="3" fillId="0" borderId="44" xfId="0" applyNumberFormat="1" applyFont="1" applyBorder="1"/>
    <xf numFmtId="164" fontId="3" fillId="0" borderId="0" xfId="0" applyNumberFormat="1" applyFont="1"/>
    <xf numFmtId="174" fontId="20" fillId="11" borderId="0" xfId="0" applyNumberFormat="1" applyFont="1" applyFill="1" applyAlignment="1">
      <alignment horizontal="right" vertical="center" shrinkToFit="1"/>
    </xf>
    <xf numFmtId="164" fontId="2" fillId="0" borderId="44" xfId="0" applyNumberFormat="1" applyFont="1" applyBorder="1"/>
    <xf numFmtId="164" fontId="2" fillId="0" borderId="0" xfId="0" applyNumberFormat="1" applyFont="1"/>
    <xf numFmtId="0" fontId="19" fillId="13" borderId="51" xfId="0" applyFont="1" applyFill="1" applyBorder="1" applyAlignment="1">
      <alignment horizontal="center"/>
    </xf>
    <xf numFmtId="0" fontId="19" fillId="13" borderId="24" xfId="0" applyFont="1" applyFill="1" applyBorder="1" applyAlignment="1">
      <alignment horizontal="center"/>
    </xf>
    <xf numFmtId="0" fontId="19" fillId="13" borderId="35" xfId="0" applyFont="1" applyFill="1" applyBorder="1" applyAlignment="1">
      <alignment horizontal="center"/>
    </xf>
    <xf numFmtId="0" fontId="24" fillId="13" borderId="52" xfId="0" applyFont="1" applyFill="1" applyBorder="1" applyAlignment="1">
      <alignment horizontal="center" vertical="center" wrapText="1"/>
    </xf>
    <xf numFmtId="0" fontId="0" fillId="13" borderId="0" xfId="0" applyFill="1" applyAlignment="1">
      <alignment horizontal="center"/>
    </xf>
    <xf numFmtId="0" fontId="19" fillId="13" borderId="45" xfId="0" applyFont="1" applyFill="1" applyBorder="1" applyAlignment="1">
      <alignment horizontal="center"/>
    </xf>
    <xf numFmtId="0" fontId="24" fillId="13" borderId="53" xfId="0" applyFont="1" applyFill="1" applyBorder="1" applyAlignment="1">
      <alignment horizontal="center" vertical="center" wrapText="1"/>
    </xf>
    <xf numFmtId="0" fontId="0" fillId="13" borderId="25" xfId="0" applyFill="1" applyBorder="1" applyAlignment="1">
      <alignment horizontal="center"/>
    </xf>
    <xf numFmtId="0" fontId="19" fillId="13" borderId="36" xfId="0" applyFont="1" applyFill="1" applyBorder="1" applyAlignment="1">
      <alignment horizontal="center"/>
    </xf>
    <xf numFmtId="0" fontId="43" fillId="26" borderId="2" xfId="0" applyFont="1" applyFill="1" applyBorder="1"/>
    <xf numFmtId="0" fontId="43" fillId="26" borderId="0" xfId="0" applyFont="1" applyFill="1"/>
    <xf numFmtId="167" fontId="31" fillId="0" borderId="31" xfId="0" applyNumberFormat="1" applyFont="1" applyBorder="1"/>
    <xf numFmtId="0" fontId="50" fillId="0" borderId="44" xfId="0" applyFont="1" applyBorder="1" applyAlignment="1">
      <alignment horizontal="left" vertical="center"/>
    </xf>
    <xf numFmtId="0" fontId="50" fillId="0" borderId="0" xfId="0" applyFont="1" applyAlignment="1">
      <alignment horizontal="left" vertical="center"/>
    </xf>
    <xf numFmtId="0" fontId="31" fillId="27" borderId="47" xfId="0" applyFont="1" applyFill="1" applyBorder="1"/>
    <xf numFmtId="0" fontId="31" fillId="27" borderId="48" xfId="0" applyFont="1" applyFill="1" applyBorder="1"/>
    <xf numFmtId="0" fontId="31" fillId="27" borderId="49" xfId="0" applyFont="1" applyFill="1" applyBorder="1"/>
    <xf numFmtId="0" fontId="31" fillId="0" borderId="50" xfId="0" applyFont="1" applyBorder="1"/>
    <xf numFmtId="0" fontId="45" fillId="21" borderId="40" xfId="0" applyFont="1" applyFill="1" applyBorder="1" applyAlignment="1">
      <alignment horizontal="left" textRotation="90" wrapText="1"/>
    </xf>
    <xf numFmtId="0" fontId="45" fillId="21" borderId="39" xfId="0" applyFont="1" applyFill="1" applyBorder="1" applyAlignment="1">
      <alignment horizontal="left" textRotation="90" wrapText="1"/>
    </xf>
    <xf numFmtId="1" fontId="44" fillId="25" borderId="40" xfId="0" applyNumberFormat="1" applyFont="1" applyFill="1" applyBorder="1" applyAlignment="1">
      <alignment horizontal="center" vertical="center" shrinkToFit="1"/>
    </xf>
    <xf numFmtId="0" fontId="44" fillId="19" borderId="39" xfId="0" applyFont="1" applyFill="1" applyBorder="1" applyAlignment="1">
      <alignment horizontal="left" vertical="top" wrapText="1"/>
    </xf>
    <xf numFmtId="164" fontId="44" fillId="19" borderId="39" xfId="0" applyNumberFormat="1" applyFont="1" applyFill="1" applyBorder="1" applyAlignment="1">
      <alignment horizontal="center" vertical="top" shrinkToFit="1"/>
    </xf>
    <xf numFmtId="171" fontId="44" fillId="19" borderId="39" xfId="0" applyNumberFormat="1" applyFont="1" applyFill="1" applyBorder="1" applyAlignment="1">
      <alignment horizontal="center" vertical="top" shrinkToFit="1"/>
    </xf>
    <xf numFmtId="0" fontId="44" fillId="19" borderId="39" xfId="0" applyFont="1" applyFill="1" applyBorder="1" applyAlignment="1">
      <alignment horizontal="center" vertical="top" wrapText="1"/>
    </xf>
    <xf numFmtId="10" fontId="44" fillId="19" borderId="39" xfId="0" applyNumberFormat="1" applyFont="1" applyFill="1" applyBorder="1" applyAlignment="1">
      <alignment horizontal="center" vertical="top" shrinkToFit="1"/>
    </xf>
    <xf numFmtId="2" fontId="44" fillId="19" borderId="39" xfId="0" applyNumberFormat="1" applyFont="1" applyFill="1" applyBorder="1" applyAlignment="1">
      <alignment horizontal="center" vertical="top" shrinkToFit="1"/>
    </xf>
    <xf numFmtId="1" fontId="44" fillId="19" borderId="39" xfId="0" applyNumberFormat="1" applyFont="1" applyFill="1" applyBorder="1" applyAlignment="1">
      <alignment horizontal="center" vertical="top" shrinkToFit="1"/>
    </xf>
    <xf numFmtId="1" fontId="44" fillId="20" borderId="41" xfId="0" applyNumberFormat="1" applyFont="1" applyFill="1" applyBorder="1" applyAlignment="1">
      <alignment horizontal="center" vertical="top" shrinkToFit="1"/>
    </xf>
    <xf numFmtId="0" fontId="44" fillId="24" borderId="41" xfId="0" applyFont="1" applyFill="1" applyBorder="1" applyAlignment="1">
      <alignment horizontal="left" vertical="top" wrapText="1"/>
    </xf>
    <xf numFmtId="164" fontId="44" fillId="24" borderId="41" xfId="0" applyNumberFormat="1" applyFont="1" applyFill="1" applyBorder="1" applyAlignment="1">
      <alignment horizontal="center" vertical="top" shrinkToFit="1"/>
    </xf>
    <xf numFmtId="171" fontId="44" fillId="24" borderId="41" xfId="0" applyNumberFormat="1" applyFont="1" applyFill="1" applyBorder="1" applyAlignment="1">
      <alignment horizontal="center" vertical="top" shrinkToFit="1"/>
    </xf>
    <xf numFmtId="0" fontId="44" fillId="24" borderId="41" xfId="0" applyFont="1" applyFill="1" applyBorder="1" applyAlignment="1">
      <alignment horizontal="center" vertical="top" wrapText="1"/>
    </xf>
    <xf numFmtId="2" fontId="44" fillId="24" borderId="41" xfId="0" applyNumberFormat="1" applyFont="1" applyFill="1" applyBorder="1" applyAlignment="1">
      <alignment horizontal="center" vertical="top" shrinkToFit="1"/>
    </xf>
    <xf numFmtId="1" fontId="44" fillId="24" borderId="41" xfId="0" applyNumberFormat="1" applyFont="1" applyFill="1" applyBorder="1" applyAlignment="1">
      <alignment horizontal="center" vertical="top" shrinkToFit="1"/>
    </xf>
    <xf numFmtId="164" fontId="44" fillId="0" borderId="0" xfId="0" applyNumberFormat="1" applyFont="1" applyAlignment="1">
      <alignment vertical="top" shrinkToFit="1"/>
    </xf>
    <xf numFmtId="164" fontId="31" fillId="0" borderId="50" xfId="0" applyNumberFormat="1" applyFont="1" applyBorder="1"/>
    <xf numFmtId="164" fontId="31" fillId="12" borderId="50" xfId="0" applyNumberFormat="1" applyFont="1" applyFill="1" applyBorder="1"/>
    <xf numFmtId="0" fontId="34" fillId="0" borderId="0" xfId="0" applyFont="1"/>
    <xf numFmtId="3" fontId="31" fillId="0" borderId="50" xfId="0" applyNumberFormat="1" applyFont="1" applyBorder="1"/>
    <xf numFmtId="3" fontId="50" fillId="0" borderId="44" xfId="0" applyNumberFormat="1" applyFont="1" applyBorder="1" applyAlignment="1">
      <alignment horizontal="left" vertical="center"/>
    </xf>
    <xf numFmtId="0" fontId="31" fillId="12" borderId="31" xfId="0" applyFont="1" applyFill="1" applyBorder="1"/>
    <xf numFmtId="3" fontId="31" fillId="12" borderId="31" xfId="0" applyNumberFormat="1" applyFont="1" applyFill="1" applyBorder="1"/>
    <xf numFmtId="0" fontId="51" fillId="23" borderId="41" xfId="0" applyFont="1" applyFill="1" applyBorder="1" applyAlignment="1">
      <alignment horizontal="left" textRotation="90" wrapText="1"/>
    </xf>
    <xf numFmtId="0" fontId="45" fillId="23" borderId="41" xfId="0" applyFont="1" applyFill="1" applyBorder="1" applyAlignment="1">
      <alignment horizontal="left" textRotation="90" wrapText="1"/>
    </xf>
    <xf numFmtId="171" fontId="44" fillId="24" borderId="41" xfId="1" applyNumberFormat="1" applyFont="1" applyFill="1" applyBorder="1" applyAlignment="1">
      <alignment horizontal="center" vertical="top" wrapText="1"/>
    </xf>
    <xf numFmtId="171" fontId="44" fillId="24" borderId="41" xfId="1" applyNumberFormat="1" applyFont="1" applyFill="1" applyBorder="1" applyAlignment="1">
      <alignment horizontal="center" vertical="top" shrinkToFit="1"/>
    </xf>
    <xf numFmtId="0" fontId="2" fillId="0" borderId="1" xfId="0" applyFont="1" applyBorder="1" applyAlignment="1">
      <alignment horizontal="center" vertical="center" wrapText="1"/>
    </xf>
    <xf numFmtId="0" fontId="7" fillId="0" borderId="1" xfId="2" applyBorder="1" applyAlignment="1">
      <alignment horizontal="center" vertical="center"/>
    </xf>
    <xf numFmtId="0" fontId="2" fillId="0" borderId="1" xfId="0" applyFont="1" applyBorder="1" applyAlignment="1">
      <alignment horizontal="center" vertical="center"/>
    </xf>
    <xf numFmtId="0" fontId="2" fillId="6" borderId="1" xfId="0" applyFont="1" applyFill="1" applyBorder="1" applyAlignment="1">
      <alignment horizontal="center" vertical="center"/>
    </xf>
    <xf numFmtId="0" fontId="18" fillId="0" borderId="0" xfId="0" applyFont="1" applyAlignment="1">
      <alignment horizontal="left" vertical="center"/>
    </xf>
    <xf numFmtId="0" fontId="23" fillId="0" borderId="1" xfId="0" applyFont="1" applyBorder="1" applyAlignment="1">
      <alignment horizontal="center" vertical="center" wrapText="1"/>
    </xf>
    <xf numFmtId="0" fontId="0" fillId="6" borderId="0" xfId="0" applyFill="1" applyAlignment="1">
      <alignment horizontal="left" vertical="center" wrapText="1"/>
    </xf>
    <xf numFmtId="0" fontId="7" fillId="6" borderId="0" xfId="2" applyFill="1" applyAlignment="1">
      <alignment horizontal="left" vertical="center" wrapText="1"/>
    </xf>
    <xf numFmtId="0" fontId="7" fillId="6" borderId="0" xfId="2" applyFill="1" applyAlignment="1">
      <alignment vertical="center"/>
    </xf>
    <xf numFmtId="0" fontId="49" fillId="6" borderId="0" xfId="0" applyFont="1" applyFill="1" applyAlignment="1">
      <alignment horizontal="left" vertical="center" wrapText="1"/>
    </xf>
    <xf numFmtId="0" fontId="42" fillId="0" borderId="0" xfId="0" applyFont="1" applyAlignment="1">
      <alignment horizontal="center" vertical="center" wrapText="1"/>
    </xf>
    <xf numFmtId="0" fontId="42" fillId="0" borderId="0" xfId="0" applyFont="1" applyAlignment="1">
      <alignment horizontal="center"/>
    </xf>
    <xf numFmtId="0" fontId="42" fillId="0" borderId="0" xfId="0" applyFont="1" applyAlignment="1">
      <alignment horizontal="left" vertical="center" wrapText="1"/>
    </xf>
    <xf numFmtId="0" fontId="42" fillId="0" borderId="0" xfId="0" applyFont="1" applyAlignment="1">
      <alignment horizontal="left"/>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2" borderId="2" xfId="0" applyFont="1" applyFill="1" applyBorder="1" applyAlignment="1">
      <alignment horizontal="center" vertical="center" textRotation="90" wrapText="1"/>
    </xf>
    <xf numFmtId="0" fontId="15" fillId="2" borderId="3" xfId="0" applyFont="1" applyFill="1" applyBorder="1" applyAlignment="1">
      <alignment horizontal="center" vertical="center" textRotation="90" wrapText="1"/>
    </xf>
    <xf numFmtId="0" fontId="15" fillId="2" borderId="4" xfId="0" applyFont="1" applyFill="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0" fontId="52" fillId="0" borderId="0" xfId="0" applyFont="1"/>
    <xf numFmtId="0" fontId="53" fillId="0" borderId="0" xfId="2" applyFont="1"/>
  </cellXfs>
  <cellStyles count="6">
    <cellStyle name="Comma" xfId="5" builtinId="3"/>
    <cellStyle name="Hyperlink" xfId="2" builtinId="8"/>
    <cellStyle name="Normal" xfId="0" builtinId="0"/>
    <cellStyle name="Normal 2" xfId="3"/>
    <cellStyle name="Normal 3" xfId="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DE</a:t>
            </a:r>
            <a:r>
              <a:rPr lang="en-US" sz="1400" baseline="0">
                <a:latin typeface="Arial" panose="020B0604020202020204" pitchFamily="34" charset="0"/>
                <a:cs typeface="Arial" panose="020B0604020202020204" pitchFamily="34" charset="0"/>
              </a:rPr>
              <a:t> Wood</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'SU1'!$B$26</c:f>
              <c:strCache>
                <c:ptCount val="1"/>
                <c:pt idx="0">
                  <c:v>Germany</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'SU1'!$C$26:$M$26</c:f>
              <c:numCache>
                <c:formatCode>#,##0.##########</c:formatCode>
                <c:ptCount val="11"/>
                <c:pt idx="0">
                  <c:v>0.317</c:v>
                </c:pt>
                <c:pt idx="1">
                  <c:v>0.33900000000000002</c:v>
                </c:pt>
                <c:pt idx="2">
                  <c:v>0.315</c:v>
                </c:pt>
                <c:pt idx="3">
                  <c:v>0.32200000000000001</c:v>
                </c:pt>
                <c:pt idx="4">
                  <c:v>0.32700000000000001</c:v>
                </c:pt>
                <c:pt idx="5">
                  <c:v>0.33</c:v>
                </c:pt>
                <c:pt idx="6">
                  <c:v>0.308</c:v>
                </c:pt>
                <c:pt idx="7">
                  <c:v>0.311</c:v>
                </c:pt>
                <c:pt idx="8">
                  <c:v>0.36799999999999999</c:v>
                </c:pt>
                <c:pt idx="9">
                  <c:v>0.35599999999999998</c:v>
                </c:pt>
                <c:pt idx="10">
                  <c:v>0.442</c:v>
                </c:pt>
              </c:numCache>
            </c:numRef>
          </c:val>
          <c:smooth val="0"/>
          <c:extLst xmlns:c16r2="http://schemas.microsoft.com/office/drawing/2015/06/chart">
            <c:ext xmlns:c16="http://schemas.microsoft.com/office/drawing/2014/chart" uri="{C3380CC4-5D6E-409C-BE32-E72D297353CC}">
              <c16:uniqueId val="{00000000-7964-4EAF-BAAC-EF045BE187EC}"/>
            </c:ext>
          </c:extLst>
        </c:ser>
        <c:ser>
          <c:idx val="1"/>
          <c:order val="1"/>
          <c:tx>
            <c:strRef>
              <c:f>'SU1'!$B$28</c:f>
              <c:strCache>
                <c:ptCount val="1"/>
                <c:pt idx="0">
                  <c:v>Ireland</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'SU1'!$C$28:$M$28</c:f>
              <c:numCache>
                <c:formatCode>#,##0.##########</c:formatCode>
                <c:ptCount val="11"/>
                <c:pt idx="0">
                  <c:v>0.30099999999999999</c:v>
                </c:pt>
                <c:pt idx="1">
                  <c:v>0.29099999999999998</c:v>
                </c:pt>
                <c:pt idx="2">
                  <c:v>0.29399999999999998</c:v>
                </c:pt>
                <c:pt idx="3">
                  <c:v>0.312</c:v>
                </c:pt>
                <c:pt idx="4">
                  <c:v>0.31900000000000001</c:v>
                </c:pt>
                <c:pt idx="5">
                  <c:v>0.33200000000000002</c:v>
                </c:pt>
                <c:pt idx="6">
                  <c:v>0.34200000000000003</c:v>
                </c:pt>
                <c:pt idx="7">
                  <c:v>0.36299999999999999</c:v>
                </c:pt>
                <c:pt idx="8">
                  <c:v>0.372</c:v>
                </c:pt>
                <c:pt idx="9">
                  <c:v>0.38</c:v>
                </c:pt>
                <c:pt idx="10">
                  <c:v>0.36099999999999999</c:v>
                </c:pt>
              </c:numCache>
            </c:numRef>
          </c:val>
          <c:smooth val="0"/>
          <c:extLst xmlns:c16r2="http://schemas.microsoft.com/office/drawing/2015/06/chart">
            <c:ext xmlns:c16="http://schemas.microsoft.com/office/drawing/2014/chart" uri="{C3380CC4-5D6E-409C-BE32-E72D297353CC}">
              <c16:uniqueId val="{00000001-7964-4EAF-BAAC-EF045BE187EC}"/>
            </c:ext>
          </c:extLst>
        </c:ser>
        <c:ser>
          <c:idx val="2"/>
          <c:order val="2"/>
          <c:tx>
            <c:strRef>
              <c:f>'SU1'!$B$30</c:f>
              <c:strCache>
                <c:ptCount val="1"/>
                <c:pt idx="0">
                  <c:v>Spain</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'SU1'!$C$30:$M$30</c:f>
              <c:numCache>
                <c:formatCode>#,##0.##########</c:formatCode>
                <c:ptCount val="11"/>
                <c:pt idx="0">
                  <c:v>0.21199999999999999</c:v>
                </c:pt>
                <c:pt idx="1">
                  <c:v>0.21099999999999999</c:v>
                </c:pt>
                <c:pt idx="2">
                  <c:v>0.20100000000000001</c:v>
                </c:pt>
                <c:pt idx="3">
                  <c:v>0.216</c:v>
                </c:pt>
                <c:pt idx="4">
                  <c:v>0.22800000000000001</c:v>
                </c:pt>
                <c:pt idx="5">
                  <c:v>0.23799999999999999</c:v>
                </c:pt>
                <c:pt idx="6">
                  <c:v>0.22900000000000001</c:v>
                </c:pt>
                <c:pt idx="7">
                  <c:v>0.23699999999999999</c:v>
                </c:pt>
                <c:pt idx="8">
                  <c:v>0.26300000000000001</c:v>
                </c:pt>
                <c:pt idx="9">
                  <c:v>0.23699999999999999</c:v>
                </c:pt>
                <c:pt idx="10">
                  <c:v>0.247</c:v>
                </c:pt>
              </c:numCache>
            </c:numRef>
          </c:val>
          <c:smooth val="0"/>
          <c:extLst xmlns:c16r2="http://schemas.microsoft.com/office/drawing/2015/06/chart">
            <c:ext xmlns:c16="http://schemas.microsoft.com/office/drawing/2014/chart" uri="{C3380CC4-5D6E-409C-BE32-E72D297353CC}">
              <c16:uniqueId val="{00000002-7964-4EAF-BAAC-EF045BE187EC}"/>
            </c:ext>
          </c:extLst>
        </c:ser>
        <c:ser>
          <c:idx val="3"/>
          <c:order val="3"/>
          <c:tx>
            <c:strRef>
              <c:f>'SU1'!$B$43</c:f>
              <c:strCache>
                <c:ptCount val="1"/>
                <c:pt idx="0">
                  <c:v>Portugal</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'SU1'!$C$43:$M$43</c:f>
              <c:numCache>
                <c:formatCode>#,##0.##########</c:formatCode>
                <c:ptCount val="11"/>
                <c:pt idx="0">
                  <c:v>1.194</c:v>
                </c:pt>
                <c:pt idx="1">
                  <c:v>1.222</c:v>
                </c:pt>
                <c:pt idx="2">
                  <c:v>1.2709999999999999</c:v>
                </c:pt>
                <c:pt idx="3">
                  <c:v>1.3280000000000001</c:v>
                </c:pt>
                <c:pt idx="4">
                  <c:v>1.3120000000000001</c:v>
                </c:pt>
                <c:pt idx="5">
                  <c:v>1.36</c:v>
                </c:pt>
                <c:pt idx="6">
                  <c:v>1.333</c:v>
                </c:pt>
                <c:pt idx="7">
                  <c:v>1.379</c:v>
                </c:pt>
                <c:pt idx="8">
                  <c:v>1.339</c:v>
                </c:pt>
                <c:pt idx="9">
                  <c:v>1.3120000000000001</c:v>
                </c:pt>
                <c:pt idx="10">
                  <c:v>1.288</c:v>
                </c:pt>
              </c:numCache>
            </c:numRef>
          </c:val>
          <c:smooth val="0"/>
          <c:extLst xmlns:c16r2="http://schemas.microsoft.com/office/drawing/2015/06/chart">
            <c:ext xmlns:c16="http://schemas.microsoft.com/office/drawing/2014/chart" uri="{C3380CC4-5D6E-409C-BE32-E72D297353CC}">
              <c16:uniqueId val="{00000003-7964-4EAF-BAAC-EF045BE187EC}"/>
            </c:ext>
          </c:extLst>
        </c:ser>
        <c:dLbls>
          <c:showLegendKey val="0"/>
          <c:showVal val="0"/>
          <c:showCatName val="0"/>
          <c:showSerName val="0"/>
          <c:showPercent val="0"/>
          <c:showBubbleSize val="0"/>
        </c:dLbls>
        <c:marker val="1"/>
        <c:smooth val="0"/>
        <c:axId val="355668480"/>
        <c:axId val="354546752"/>
      </c:lineChart>
      <c:catAx>
        <c:axId val="355668480"/>
        <c:scaling>
          <c:orientation val="minMax"/>
        </c:scaling>
        <c:delete val="0"/>
        <c:axPos val="b"/>
        <c:numFmt formatCode="General" sourceLinked="0"/>
        <c:majorTickMark val="out"/>
        <c:minorTickMark val="none"/>
        <c:tickLblPos val="nextTo"/>
        <c:crossAx val="354546752"/>
        <c:crosses val="autoZero"/>
        <c:auto val="1"/>
        <c:lblAlgn val="ctr"/>
        <c:lblOffset val="100"/>
        <c:noMultiLvlLbl val="0"/>
      </c:catAx>
      <c:valAx>
        <c:axId val="354546752"/>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56684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Other batteries and accumulators recycling rate</a:t>
            </a:r>
          </a:p>
        </c:rich>
      </c:tx>
      <c:layout/>
      <c:overlay val="0"/>
    </c:title>
    <c:autoTitleDeleted val="0"/>
    <c:plotArea>
      <c:layout/>
      <c:lineChart>
        <c:grouping val="standard"/>
        <c:varyColors val="0"/>
        <c:ser>
          <c:idx val="0"/>
          <c:order val="0"/>
          <c:tx>
            <c:strRef>
              <c:f>'P3'!$B$25</c:f>
              <c:strCache>
                <c:ptCount val="1"/>
                <c:pt idx="0">
                  <c:v>Germany</c:v>
                </c:pt>
              </c:strCache>
            </c:strRef>
          </c:tx>
          <c:cat>
            <c:strRef>
              <c:f>'P3'!$C$19:$L$19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'P3'!$C$25:$L$25</c:f>
              <c:numCache>
                <c:formatCode>#,##0</c:formatCode>
                <c:ptCount val="10"/>
                <c:pt idx="0">
                  <c:v>72</c:v>
                </c:pt>
                <c:pt idx="1">
                  <c:v>58</c:v>
                </c:pt>
                <c:pt idx="2">
                  <c:v>65</c:v>
                </c:pt>
                <c:pt idx="3" formatCode="#,##0.##########">
                  <c:v>67.3</c:v>
                </c:pt>
                <c:pt idx="4" formatCode="#,##0.##########">
                  <c:v>76.3</c:v>
                </c:pt>
                <c:pt idx="5" formatCode="#,##0.##########">
                  <c:v>77.099999999999994</c:v>
                </c:pt>
                <c:pt idx="6" formatCode="#,##0.##########">
                  <c:v>82.6</c:v>
                </c:pt>
                <c:pt idx="7" formatCode="#,##0.##########">
                  <c:v>83.8</c:v>
                </c:pt>
                <c:pt idx="8" formatCode="#,##0.##########">
                  <c:v>75.5</c:v>
                </c:pt>
                <c:pt idx="9">
                  <c:v>0</c:v>
                </c:pt>
              </c:numCache>
            </c:numRef>
          </c:val>
          <c:smooth val="0"/>
          <c:extLst xmlns:c16r2="http://schemas.microsoft.com/office/drawing/2015/06/chart">
            <c:ext xmlns:c16="http://schemas.microsoft.com/office/drawing/2014/chart" uri="{C3380CC4-5D6E-409C-BE32-E72D297353CC}">
              <c16:uniqueId val="{00000000-91A5-42FA-805D-B0BA4A5D7386}"/>
            </c:ext>
          </c:extLst>
        </c:ser>
        <c:ser>
          <c:idx val="1"/>
          <c:order val="1"/>
          <c:tx>
            <c:strRef>
              <c:f>'P3'!$B$27</c:f>
              <c:strCache>
                <c:ptCount val="1"/>
                <c:pt idx="0">
                  <c:v>Ireland</c:v>
                </c:pt>
              </c:strCache>
            </c:strRef>
          </c:tx>
          <c:cat>
            <c:strRef>
              <c:f>'P3'!$C$19:$L$19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'P3'!$C$27:$L$27</c:f>
              <c:numCache>
                <c:formatCode>#,##0</c:formatCode>
                <c:ptCount val="10"/>
                <c:pt idx="0">
                  <c:v>61</c:v>
                </c:pt>
                <c:pt idx="1">
                  <c:v>57</c:v>
                </c:pt>
                <c:pt idx="2">
                  <c:v>64</c:v>
                </c:pt>
                <c:pt idx="3" formatCode="#,##0.##########">
                  <c:v>77.599999999999994</c:v>
                </c:pt>
                <c:pt idx="4" formatCode="#,##0.##########">
                  <c:v>83.4</c:v>
                </c:pt>
                <c:pt idx="5">
                  <c:v>57</c:v>
                </c:pt>
                <c:pt idx="6" formatCode="#,##0.##########">
                  <c:v>79.599999999999994</c:v>
                </c:pt>
                <c:pt idx="7" formatCode="#,##0.##########">
                  <c:v>91.4</c:v>
                </c:pt>
                <c:pt idx="8" formatCode="#,##0.##########">
                  <c:v>82.8</c:v>
                </c:pt>
                <c:pt idx="9" formatCode="#,##0.##########">
                  <c:v>65.8</c:v>
                </c:pt>
              </c:numCache>
            </c:numRef>
          </c:val>
          <c:smooth val="0"/>
          <c:extLst xmlns:c16r2="http://schemas.microsoft.com/office/drawing/2015/06/chart">
            <c:ext xmlns:c16="http://schemas.microsoft.com/office/drawing/2014/chart" uri="{C3380CC4-5D6E-409C-BE32-E72D297353CC}">
              <c16:uniqueId val="{00000001-91A5-42FA-805D-B0BA4A5D7386}"/>
            </c:ext>
          </c:extLst>
        </c:ser>
        <c:ser>
          <c:idx val="2"/>
          <c:order val="2"/>
          <c:tx>
            <c:strRef>
              <c:f>'P3'!$B$29</c:f>
              <c:strCache>
                <c:ptCount val="1"/>
                <c:pt idx="0">
                  <c:v>Spain</c:v>
                </c:pt>
              </c:strCache>
            </c:strRef>
          </c:tx>
          <c:cat>
            <c:strRef>
              <c:f>'P3'!$C$19:$L$19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'P3'!$C$29:$L$29</c:f>
              <c:numCache>
                <c:formatCode>#,##0</c:formatCode>
                <c:ptCount val="10"/>
                <c:pt idx="0">
                  <c:v>63</c:v>
                </c:pt>
                <c:pt idx="1">
                  <c:v>64</c:v>
                </c:pt>
                <c:pt idx="2">
                  <c:v>0</c:v>
                </c:pt>
                <c:pt idx="3" formatCode="#,##0.##########">
                  <c:v>60.6</c:v>
                </c:pt>
                <c:pt idx="4" formatCode="#,##0.##########">
                  <c:v>80.400000000000006</c:v>
                </c:pt>
                <c:pt idx="5" formatCode="#,##0.##########">
                  <c:v>85.6</c:v>
                </c:pt>
                <c:pt idx="6" formatCode="#,##0.##########">
                  <c:v>81.400000000000006</c:v>
                </c:pt>
                <c:pt idx="7" formatCode="#,##0.##########">
                  <c:v>91.4</c:v>
                </c:pt>
                <c:pt idx="8">
                  <c:v>90</c:v>
                </c:pt>
                <c:pt idx="9">
                  <c:v>0</c:v>
                </c:pt>
              </c:numCache>
            </c:numRef>
          </c:val>
          <c:smooth val="0"/>
          <c:extLst xmlns:c16r2="http://schemas.microsoft.com/office/drawing/2015/06/chart">
            <c:ext xmlns:c16="http://schemas.microsoft.com/office/drawing/2014/chart" uri="{C3380CC4-5D6E-409C-BE32-E72D297353CC}">
              <c16:uniqueId val="{00000002-91A5-42FA-805D-B0BA4A5D7386}"/>
            </c:ext>
          </c:extLst>
        </c:ser>
        <c:ser>
          <c:idx val="3"/>
          <c:order val="3"/>
          <c:tx>
            <c:strRef>
              <c:f>'P3'!$B$42</c:f>
              <c:strCache>
                <c:ptCount val="1"/>
                <c:pt idx="0">
                  <c:v>Portugal</c:v>
                </c:pt>
              </c:strCache>
            </c:strRef>
          </c:tx>
          <c:cat>
            <c:strRef>
              <c:f>'P3'!$C$19:$L$19</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'P3'!$C$42:$L$42</c:f>
              <c:numCache>
                <c:formatCode>#,##0</c:formatCode>
                <c:ptCount val="10"/>
                <c:pt idx="0">
                  <c:v>0</c:v>
                </c:pt>
                <c:pt idx="1">
                  <c:v>63</c:v>
                </c:pt>
                <c:pt idx="2">
                  <c:v>57</c:v>
                </c:pt>
                <c:pt idx="3">
                  <c:v>0</c:v>
                </c:pt>
                <c:pt idx="4" formatCode="#,##0.##########">
                  <c:v>81.400000000000006</c:v>
                </c:pt>
                <c:pt idx="5" formatCode="#,##0.0">
                  <c:v>81.400000000000006</c:v>
                </c:pt>
                <c:pt idx="6" formatCode="#,##0.0">
                  <c:v>81.400000000000006</c:v>
                </c:pt>
                <c:pt idx="7" formatCode="#,##0.0">
                  <c:v>81.400000000000006</c:v>
                </c:pt>
                <c:pt idx="8" formatCode="#,##0.0">
                  <c:v>81.400000000000006</c:v>
                </c:pt>
                <c:pt idx="9">
                  <c:v>0</c:v>
                </c:pt>
              </c:numCache>
            </c:numRef>
          </c:val>
          <c:smooth val="0"/>
          <c:extLst xmlns:c16r2="http://schemas.microsoft.com/office/drawing/2015/06/chart">
            <c:ext xmlns:c16="http://schemas.microsoft.com/office/drawing/2014/chart" uri="{C3380CC4-5D6E-409C-BE32-E72D297353CC}">
              <c16:uniqueId val="{00000003-91A5-42FA-805D-B0BA4A5D7386}"/>
            </c:ext>
          </c:extLst>
        </c:ser>
        <c:dLbls>
          <c:showLegendKey val="0"/>
          <c:showVal val="0"/>
          <c:showCatName val="0"/>
          <c:showSerName val="0"/>
          <c:showPercent val="0"/>
          <c:showBubbleSize val="0"/>
        </c:dLbls>
        <c:marker val="1"/>
        <c:smooth val="0"/>
        <c:axId val="357676544"/>
        <c:axId val="357569024"/>
      </c:lineChart>
      <c:catAx>
        <c:axId val="357676544"/>
        <c:scaling>
          <c:orientation val="minMax"/>
        </c:scaling>
        <c:delete val="0"/>
        <c:axPos val="b"/>
        <c:numFmt formatCode="General" sourceLinked="0"/>
        <c:majorTickMark val="out"/>
        <c:minorTickMark val="none"/>
        <c:tickLblPos val="nextTo"/>
        <c:crossAx val="357569024"/>
        <c:crosses val="autoZero"/>
        <c:auto val="1"/>
        <c:lblAlgn val="ctr"/>
        <c:lblOffset val="100"/>
        <c:noMultiLvlLbl val="0"/>
      </c:catAx>
      <c:valAx>
        <c:axId val="357569024"/>
        <c:scaling>
          <c:orientation val="minMax"/>
        </c:scaling>
        <c:delete val="0"/>
        <c:axPos val="l"/>
        <c:majorGridlines/>
        <c:minorGridlines/>
        <c:title>
          <c:tx>
            <c:rich>
              <a:bodyPr rot="-5400000" vert="horz"/>
              <a:lstStyle/>
              <a:p>
                <a:pPr>
                  <a:defRPr/>
                </a:pPr>
                <a:r>
                  <a:rPr lang="en-US"/>
                  <a:t>%</a:t>
                </a:r>
              </a:p>
            </c:rich>
          </c:tx>
          <c:layout/>
          <c:overlay val="0"/>
        </c:title>
        <c:numFmt formatCode="#,##0" sourceLinked="1"/>
        <c:majorTickMark val="out"/>
        <c:minorTickMark val="none"/>
        <c:tickLblPos val="nextTo"/>
        <c:crossAx val="357676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ELV</a:t>
            </a:r>
            <a:r>
              <a:rPr lang="en-US" sz="1400" baseline="0">
                <a:latin typeface="Arial" panose="020B0604020202020204" pitchFamily="34" charset="0"/>
                <a:cs typeface="Arial" panose="020B0604020202020204" pitchFamily="34" charset="0"/>
              </a:rPr>
              <a:t> recycling and reuse rate</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'P4'!$B$26</c:f>
              <c:strCache>
                <c:ptCount val="1"/>
                <c:pt idx="0">
                  <c:v>Germany</c:v>
                </c:pt>
              </c:strCache>
            </c:strRef>
          </c:tx>
          <c:cat>
            <c:strRef>
              <c:f>'P4'!$C$19:$L$19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'P4'!$C$26:$L$26</c:f>
              <c:numCache>
                <c:formatCode>#,##0.##########</c:formatCode>
                <c:ptCount val="10"/>
                <c:pt idx="0">
                  <c:v>95.5</c:v>
                </c:pt>
                <c:pt idx="1">
                  <c:v>93.4</c:v>
                </c:pt>
                <c:pt idx="2">
                  <c:v>92.3</c:v>
                </c:pt>
                <c:pt idx="3">
                  <c:v>89.8</c:v>
                </c:pt>
                <c:pt idx="4">
                  <c:v>89.5</c:v>
                </c:pt>
                <c:pt idx="5">
                  <c:v>87.7</c:v>
                </c:pt>
                <c:pt idx="6">
                  <c:v>89.3</c:v>
                </c:pt>
                <c:pt idx="7">
                  <c:v>89.5</c:v>
                </c:pt>
                <c:pt idx="8">
                  <c:v>87.1</c:v>
                </c:pt>
                <c:pt idx="9">
                  <c:v>86.9</c:v>
                </c:pt>
              </c:numCache>
            </c:numRef>
          </c:val>
          <c:smooth val="0"/>
          <c:extLst xmlns:c16r2="http://schemas.microsoft.com/office/drawing/2015/06/chart">
            <c:ext xmlns:c16="http://schemas.microsoft.com/office/drawing/2014/chart" uri="{C3380CC4-5D6E-409C-BE32-E72D297353CC}">
              <c16:uniqueId val="{00000000-9498-4C3F-9367-8D8FD5711458}"/>
            </c:ext>
          </c:extLst>
        </c:ser>
        <c:ser>
          <c:idx val="1"/>
          <c:order val="1"/>
          <c:tx>
            <c:strRef>
              <c:f>'P4'!$B$28</c:f>
              <c:strCache>
                <c:ptCount val="1"/>
                <c:pt idx="0">
                  <c:v>Ireland</c:v>
                </c:pt>
              </c:strCache>
            </c:strRef>
          </c:tx>
          <c:cat>
            <c:strRef>
              <c:f>'P4'!$C$19:$L$19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'P4'!$C$28:$L$28</c:f>
              <c:numCache>
                <c:formatCode>#,##0.##########</c:formatCode>
                <c:ptCount val="10"/>
                <c:pt idx="0" formatCode="#,##0">
                  <c:v>77</c:v>
                </c:pt>
                <c:pt idx="1">
                  <c:v>80.5</c:v>
                </c:pt>
                <c:pt idx="2">
                  <c:v>81.8</c:v>
                </c:pt>
                <c:pt idx="3">
                  <c:v>80.400000000000006</c:v>
                </c:pt>
                <c:pt idx="4">
                  <c:v>82.1</c:v>
                </c:pt>
                <c:pt idx="5">
                  <c:v>83.3</c:v>
                </c:pt>
                <c:pt idx="6" formatCode="#,##0">
                  <c:v>86</c:v>
                </c:pt>
                <c:pt idx="7">
                  <c:v>85.9</c:v>
                </c:pt>
                <c:pt idx="8">
                  <c:v>86.4</c:v>
                </c:pt>
                <c:pt idx="9">
                  <c:v>87.4</c:v>
                </c:pt>
              </c:numCache>
            </c:numRef>
          </c:val>
          <c:smooth val="0"/>
          <c:extLst xmlns:c16r2="http://schemas.microsoft.com/office/drawing/2015/06/chart">
            <c:ext xmlns:c16="http://schemas.microsoft.com/office/drawing/2014/chart" uri="{C3380CC4-5D6E-409C-BE32-E72D297353CC}">
              <c16:uniqueId val="{00000001-9498-4C3F-9367-8D8FD5711458}"/>
            </c:ext>
          </c:extLst>
        </c:ser>
        <c:ser>
          <c:idx val="2"/>
          <c:order val="2"/>
          <c:tx>
            <c:strRef>
              <c:f>'P4'!$B$30</c:f>
              <c:strCache>
                <c:ptCount val="1"/>
                <c:pt idx="0">
                  <c:v>Spain</c:v>
                </c:pt>
              </c:strCache>
            </c:strRef>
          </c:tx>
          <c:cat>
            <c:strRef>
              <c:f>'P4'!$C$19:$L$19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'P4'!$C$30:$L$30</c:f>
              <c:numCache>
                <c:formatCode>#,##0.##########</c:formatCode>
                <c:ptCount val="10"/>
                <c:pt idx="0">
                  <c:v>82.8</c:v>
                </c:pt>
                <c:pt idx="1">
                  <c:v>82.9</c:v>
                </c:pt>
                <c:pt idx="2" formatCode="#,##0">
                  <c:v>83</c:v>
                </c:pt>
                <c:pt idx="3">
                  <c:v>83.6</c:v>
                </c:pt>
                <c:pt idx="4">
                  <c:v>84.3</c:v>
                </c:pt>
                <c:pt idx="5" formatCode="#,##0">
                  <c:v>85</c:v>
                </c:pt>
                <c:pt idx="6">
                  <c:v>85.4</c:v>
                </c:pt>
                <c:pt idx="7">
                  <c:v>85.8</c:v>
                </c:pt>
                <c:pt idx="8">
                  <c:v>85.9</c:v>
                </c:pt>
                <c:pt idx="9" formatCode="#,##0">
                  <c:v>86</c:v>
                </c:pt>
              </c:numCache>
            </c:numRef>
          </c:val>
          <c:smooth val="0"/>
          <c:extLst xmlns:c16r2="http://schemas.microsoft.com/office/drawing/2015/06/chart">
            <c:ext xmlns:c16="http://schemas.microsoft.com/office/drawing/2014/chart" uri="{C3380CC4-5D6E-409C-BE32-E72D297353CC}">
              <c16:uniqueId val="{00000002-9498-4C3F-9367-8D8FD5711458}"/>
            </c:ext>
          </c:extLst>
        </c:ser>
        <c:ser>
          <c:idx val="3"/>
          <c:order val="3"/>
          <c:tx>
            <c:strRef>
              <c:f>'P4'!$B$43</c:f>
              <c:strCache>
                <c:ptCount val="1"/>
                <c:pt idx="0">
                  <c:v>Portugal</c:v>
                </c:pt>
              </c:strCache>
            </c:strRef>
          </c:tx>
          <c:cat>
            <c:strRef>
              <c:f>'P4'!$C$19:$L$19</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'P4'!$C$43:$L$43</c:f>
              <c:numCache>
                <c:formatCode>#,##0.##########</c:formatCode>
                <c:ptCount val="10"/>
                <c:pt idx="0">
                  <c:v>82.8</c:v>
                </c:pt>
                <c:pt idx="1">
                  <c:v>82.9</c:v>
                </c:pt>
                <c:pt idx="2">
                  <c:v>82.7</c:v>
                </c:pt>
                <c:pt idx="3">
                  <c:v>82.9</c:v>
                </c:pt>
                <c:pt idx="4">
                  <c:v>83.8</c:v>
                </c:pt>
                <c:pt idx="5" formatCode="#,##0">
                  <c:v>84</c:v>
                </c:pt>
                <c:pt idx="6">
                  <c:v>83.5</c:v>
                </c:pt>
                <c:pt idx="7">
                  <c:v>85.2</c:v>
                </c:pt>
                <c:pt idx="8">
                  <c:v>86.1</c:v>
                </c:pt>
                <c:pt idx="9">
                  <c:v>88.2</c:v>
                </c:pt>
              </c:numCache>
            </c:numRef>
          </c:val>
          <c:smooth val="0"/>
          <c:extLst xmlns:c16r2="http://schemas.microsoft.com/office/drawing/2015/06/chart">
            <c:ext xmlns:c16="http://schemas.microsoft.com/office/drawing/2014/chart" uri="{C3380CC4-5D6E-409C-BE32-E72D297353CC}">
              <c16:uniqueId val="{00000003-9498-4C3F-9367-8D8FD5711458}"/>
            </c:ext>
          </c:extLst>
        </c:ser>
        <c:dLbls>
          <c:showLegendKey val="0"/>
          <c:showVal val="0"/>
          <c:showCatName val="0"/>
          <c:showSerName val="0"/>
          <c:showPercent val="0"/>
          <c:showBubbleSize val="0"/>
        </c:dLbls>
        <c:marker val="1"/>
        <c:smooth val="0"/>
        <c:axId val="357896704"/>
        <c:axId val="357571328"/>
      </c:lineChart>
      <c:catAx>
        <c:axId val="357896704"/>
        <c:scaling>
          <c:orientation val="minMax"/>
        </c:scaling>
        <c:delete val="0"/>
        <c:axPos val="b"/>
        <c:numFmt formatCode="General" sourceLinked="0"/>
        <c:majorTickMark val="out"/>
        <c:minorTickMark val="none"/>
        <c:tickLblPos val="nextTo"/>
        <c:crossAx val="357571328"/>
        <c:crosses val="autoZero"/>
        <c:auto val="1"/>
        <c:lblAlgn val="ctr"/>
        <c:lblOffset val="100"/>
        <c:noMultiLvlLbl val="0"/>
      </c:catAx>
      <c:valAx>
        <c:axId val="357571328"/>
        <c:scaling>
          <c:orientation val="minMax"/>
          <c:max val="100"/>
        </c:scaling>
        <c:delete val="0"/>
        <c:axPos val="l"/>
        <c:majorGridlines/>
        <c:minorGridlines>
          <c:spPr>
            <a:ln>
              <a:noFill/>
            </a:ln>
          </c:spPr>
        </c:minorGridlines>
        <c:title>
          <c:tx>
            <c:rich>
              <a:bodyPr rot="-5400000" vert="horz"/>
              <a:lstStyle/>
              <a:p>
                <a:pPr>
                  <a:defRPr/>
                </a:pPr>
                <a:r>
                  <a:rPr lang="en-US"/>
                  <a:t>%</a:t>
                </a:r>
              </a:p>
            </c:rich>
          </c:tx>
          <c:layout/>
          <c:overlay val="0"/>
        </c:title>
        <c:numFmt formatCode="#,##0.##########" sourceLinked="1"/>
        <c:majorTickMark val="out"/>
        <c:minorTickMark val="none"/>
        <c:tickLblPos val="nextTo"/>
        <c:crossAx val="3578967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Actual</a:t>
            </a:r>
            <a:r>
              <a:rPr lang="en-US" sz="1400" baseline="0">
                <a:latin typeface="Arial" panose="020B0604020202020204" pitchFamily="34" charset="0"/>
                <a:cs typeface="Arial" panose="020B0604020202020204" pitchFamily="34" charset="0"/>
              </a:rPr>
              <a:t> GHG (Sum of raw materials sector)</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'E1'!$A$72</c:f>
              <c:strCache>
                <c:ptCount val="1"/>
                <c:pt idx="0">
                  <c:v>Germany</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'E1'!$B$72:$K$72</c:f>
              <c:numCache>
                <c:formatCode>_-* #,##0_-;\-* #,##0_-;_-* "-"??_-;_-@_-</c:formatCode>
                <c:ptCount val="10"/>
                <c:pt idx="0">
                  <c:v>103706929.97</c:v>
                </c:pt>
                <c:pt idx="1">
                  <c:v>97799695.629999995</c:v>
                </c:pt>
                <c:pt idx="2">
                  <c:v>98358762.209999993</c:v>
                </c:pt>
                <c:pt idx="3">
                  <c:v>98958866.390000001</c:v>
                </c:pt>
                <c:pt idx="4">
                  <c:v>99305447</c:v>
                </c:pt>
                <c:pt idx="5">
                  <c:v>97385675.849999994</c:v>
                </c:pt>
                <c:pt idx="6">
                  <c:v>100370008.39</c:v>
                </c:pt>
                <c:pt idx="7">
                  <c:v>96502340.5</c:v>
                </c:pt>
                <c:pt idx="8">
                  <c:v>93368374.400000006</c:v>
                </c:pt>
                <c:pt idx="9">
                  <c:v>89618485.979999989</c:v>
                </c:pt>
              </c:numCache>
            </c:numRef>
          </c:val>
          <c:smooth val="0"/>
          <c:extLst xmlns:c16r2="http://schemas.microsoft.com/office/drawing/2015/06/chart">
            <c:ext xmlns:c16="http://schemas.microsoft.com/office/drawing/2014/chart" uri="{C3380CC4-5D6E-409C-BE32-E72D297353CC}">
              <c16:uniqueId val="{00000000-2352-4DED-A2A2-1DE00C5CD9D4}"/>
            </c:ext>
          </c:extLst>
        </c:ser>
        <c:ser>
          <c:idx val="1"/>
          <c:order val="1"/>
          <c:tx>
            <c:strRef>
              <c:f>'E1'!$A$74</c:f>
              <c:strCache>
                <c:ptCount val="1"/>
                <c:pt idx="0">
                  <c:v>Ireland</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'E1'!$B$74:$K$74</c:f>
              <c:numCache>
                <c:formatCode>_-* #,##0_-;\-* #,##0_-;_-* "-"??_-;_-@_-</c:formatCode>
                <c:ptCount val="10"/>
                <c:pt idx="0">
                  <c:v>3674642.33</c:v>
                </c:pt>
                <c:pt idx="1">
                  <c:v>3816457.8199999994</c:v>
                </c:pt>
                <c:pt idx="2">
                  <c:v>3873969.41</c:v>
                </c:pt>
                <c:pt idx="3">
                  <c:v>4424948.4399999995</c:v>
                </c:pt>
                <c:pt idx="4">
                  <c:v>4618689.91</c:v>
                </c:pt>
                <c:pt idx="5">
                  <c:v>4797383.74</c:v>
                </c:pt>
                <c:pt idx="6">
                  <c:v>4949893.5600000005</c:v>
                </c:pt>
                <c:pt idx="7">
                  <c:v>5181257.38</c:v>
                </c:pt>
                <c:pt idx="8">
                  <c:v>5082559.32</c:v>
                </c:pt>
                <c:pt idx="9">
                  <c:v>4969163.84</c:v>
                </c:pt>
              </c:numCache>
            </c:numRef>
          </c:val>
          <c:smooth val="0"/>
          <c:extLst xmlns:c16r2="http://schemas.microsoft.com/office/drawing/2015/06/chart">
            <c:ext xmlns:c16="http://schemas.microsoft.com/office/drawing/2014/chart" uri="{C3380CC4-5D6E-409C-BE32-E72D297353CC}">
              <c16:uniqueId val="{00000001-2352-4DED-A2A2-1DE00C5CD9D4}"/>
            </c:ext>
          </c:extLst>
        </c:ser>
        <c:ser>
          <c:idx val="2"/>
          <c:order val="2"/>
          <c:tx>
            <c:strRef>
              <c:f>'E1'!$A$76</c:f>
              <c:strCache>
                <c:ptCount val="1"/>
                <c:pt idx="0">
                  <c:v>Spain</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'E1'!$B$76:$K$76</c:f>
              <c:numCache>
                <c:formatCode>_-* #,##0_-;\-* #,##0_-;_-* "-"??_-;_-@_-</c:formatCode>
                <c:ptCount val="10"/>
                <c:pt idx="0">
                  <c:v>50367028.120000005</c:v>
                </c:pt>
                <c:pt idx="1">
                  <c:v>45674850.289999999</c:v>
                </c:pt>
                <c:pt idx="2">
                  <c:v>42368475.189999998</c:v>
                </c:pt>
                <c:pt idx="3">
                  <c:v>42958738.039999999</c:v>
                </c:pt>
                <c:pt idx="4">
                  <c:v>40217316.510000005</c:v>
                </c:pt>
                <c:pt idx="5">
                  <c:v>40640885.770000003</c:v>
                </c:pt>
                <c:pt idx="6">
                  <c:v>42426674.850000001</c:v>
                </c:pt>
                <c:pt idx="7">
                  <c:v>42515773.229999997</c:v>
                </c:pt>
                <c:pt idx="8">
                  <c:v>42123403.230000004</c:v>
                </c:pt>
                <c:pt idx="9">
                  <c:v>36905960.5</c:v>
                </c:pt>
              </c:numCache>
            </c:numRef>
          </c:val>
          <c:smooth val="0"/>
          <c:extLst xmlns:c16r2="http://schemas.microsoft.com/office/drawing/2015/06/chart">
            <c:ext xmlns:c16="http://schemas.microsoft.com/office/drawing/2014/chart" uri="{C3380CC4-5D6E-409C-BE32-E72D297353CC}">
              <c16:uniqueId val="{00000002-2352-4DED-A2A2-1DE00C5CD9D4}"/>
            </c:ext>
          </c:extLst>
        </c:ser>
        <c:ser>
          <c:idx val="3"/>
          <c:order val="3"/>
          <c:tx>
            <c:strRef>
              <c:f>'E1'!$A$89</c:f>
              <c:strCache>
                <c:ptCount val="1"/>
                <c:pt idx="0">
                  <c:v>Portugal</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'E1'!$B$89:$K$89</c:f>
              <c:numCache>
                <c:formatCode>_-* #,##0_-;\-* #,##0_-;_-* "-"??_-;_-@_-</c:formatCode>
                <c:ptCount val="10"/>
                <c:pt idx="0">
                  <c:v>8718611.9000000004</c:v>
                </c:pt>
                <c:pt idx="1">
                  <c:v>8023987.0000000009</c:v>
                </c:pt>
                <c:pt idx="2">
                  <c:v>8267359.9000000004</c:v>
                </c:pt>
                <c:pt idx="3">
                  <c:v>8740648.3000000007</c:v>
                </c:pt>
                <c:pt idx="4">
                  <c:v>8754802.5</c:v>
                </c:pt>
                <c:pt idx="5">
                  <c:v>7677053.6999999993</c:v>
                </c:pt>
                <c:pt idx="6">
                  <c:v>8108071</c:v>
                </c:pt>
                <c:pt idx="7">
                  <c:v>7973031.7000000002</c:v>
                </c:pt>
                <c:pt idx="8">
                  <c:v>8004869</c:v>
                </c:pt>
                <c:pt idx="9">
                  <c:v>8388356.5900000008</c:v>
                </c:pt>
              </c:numCache>
            </c:numRef>
          </c:val>
          <c:smooth val="0"/>
          <c:extLst xmlns:c16r2="http://schemas.microsoft.com/office/drawing/2015/06/chart">
            <c:ext xmlns:c16="http://schemas.microsoft.com/office/drawing/2014/chart" uri="{C3380CC4-5D6E-409C-BE32-E72D297353CC}">
              <c16:uniqueId val="{00000003-2352-4DED-A2A2-1DE00C5CD9D4}"/>
            </c:ext>
          </c:extLst>
        </c:ser>
        <c:dLbls>
          <c:showLegendKey val="0"/>
          <c:showVal val="0"/>
          <c:showCatName val="0"/>
          <c:showSerName val="0"/>
          <c:showPercent val="0"/>
          <c:showBubbleSize val="0"/>
        </c:dLbls>
        <c:marker val="1"/>
        <c:smooth val="0"/>
        <c:axId val="358138368"/>
        <c:axId val="357778560"/>
      </c:lineChart>
      <c:catAx>
        <c:axId val="358138368"/>
        <c:scaling>
          <c:orientation val="minMax"/>
        </c:scaling>
        <c:delete val="0"/>
        <c:axPos val="b"/>
        <c:numFmt formatCode="General" sourceLinked="0"/>
        <c:majorTickMark val="out"/>
        <c:minorTickMark val="none"/>
        <c:tickLblPos val="nextTo"/>
        <c:crossAx val="357778560"/>
        <c:crosses val="autoZero"/>
        <c:auto val="1"/>
        <c:lblAlgn val="ctr"/>
        <c:lblOffset val="100"/>
        <c:noMultiLvlLbl val="0"/>
      </c:catAx>
      <c:valAx>
        <c:axId val="357778560"/>
        <c:scaling>
          <c:orientation val="minMax"/>
        </c:scaling>
        <c:delete val="0"/>
        <c:axPos val="l"/>
        <c:majorGridlines/>
        <c:minorGridlines>
          <c:spPr>
            <a:ln>
              <a:noFill/>
            </a:ln>
          </c:spPr>
        </c:minorGridlines>
        <c:title>
          <c:tx>
            <c:rich>
              <a:bodyPr rot="-5400000" vert="horz"/>
              <a:lstStyle/>
              <a:p>
                <a:pPr>
                  <a:defRPr/>
                </a:pPr>
                <a:r>
                  <a:rPr lang="en-US"/>
                  <a:t>Million tonnes CO2 eq</a:t>
                </a:r>
              </a:p>
            </c:rich>
          </c:tx>
          <c:layout/>
          <c:overlay val="0"/>
        </c:title>
        <c:numFmt formatCode="#,##0_ ;\-#,##0\ " sourceLinked="0"/>
        <c:majorTickMark val="out"/>
        <c:minorTickMark val="none"/>
        <c:tickLblPos val="nextTo"/>
        <c:crossAx val="358138368"/>
        <c:crosses val="autoZero"/>
        <c:crossBetween val="between"/>
        <c:dispUnits>
          <c:builtInUnit val="millions"/>
        </c:dispUnits>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GHG intensity </a:t>
            </a:r>
            <a:r>
              <a:rPr lang="en-US" sz="1400" baseline="0">
                <a:latin typeface="Arial" panose="020B0604020202020204" pitchFamily="34" charset="0"/>
                <a:cs typeface="Arial" panose="020B0604020202020204" pitchFamily="34" charset="0"/>
              </a:rPr>
              <a:t>(average of raw materials sector)</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'E1'!$A$72</c:f>
              <c:strCache>
                <c:ptCount val="1"/>
                <c:pt idx="0">
                  <c:v>Germany</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'E1'!$S$72:$AB$72</c:f>
              <c:numCache>
                <c:formatCode>#,##0.##</c:formatCode>
                <c:ptCount val="10"/>
                <c:pt idx="0">
                  <c:v>1.2670683333333335</c:v>
                </c:pt>
                <c:pt idx="1">
                  <c:v>1.1184483333333335</c:v>
                </c:pt>
                <c:pt idx="2">
                  <c:v>1.1371499999999999</c:v>
                </c:pt>
                <c:pt idx="3">
                  <c:v>1.092185</c:v>
                </c:pt>
                <c:pt idx="4">
                  <c:v>1.1220999999999999</c:v>
                </c:pt>
                <c:pt idx="5">
                  <c:v>1.0962616666666667</c:v>
                </c:pt>
                <c:pt idx="6">
                  <c:v>1.0959633333333334</c:v>
                </c:pt>
                <c:pt idx="7">
                  <c:v>0.96644833333333346</c:v>
                </c:pt>
                <c:pt idx="8">
                  <c:v>0.9184199999999999</c:v>
                </c:pt>
                <c:pt idx="9">
                  <c:v>0.88224000000000002</c:v>
                </c:pt>
              </c:numCache>
            </c:numRef>
          </c:val>
          <c:smooth val="0"/>
          <c:extLst xmlns:c16r2="http://schemas.microsoft.com/office/drawing/2015/06/chart">
            <c:ext xmlns:c16="http://schemas.microsoft.com/office/drawing/2014/chart" uri="{C3380CC4-5D6E-409C-BE32-E72D297353CC}">
              <c16:uniqueId val="{00000000-111F-4870-A0EB-41BDABB8B62B}"/>
            </c:ext>
          </c:extLst>
        </c:ser>
        <c:ser>
          <c:idx val="1"/>
          <c:order val="1"/>
          <c:tx>
            <c:strRef>
              <c:f>'E1'!$A$74</c:f>
              <c:strCache>
                <c:ptCount val="1"/>
                <c:pt idx="0">
                  <c:v>Ireland</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'E1'!$S$74:$AB$74</c:f>
              <c:numCache>
                <c:formatCode>#,##0.##</c:formatCode>
                <c:ptCount val="10"/>
                <c:pt idx="0">
                  <c:v>2.3870900000000002</c:v>
                </c:pt>
                <c:pt idx="1">
                  <c:v>2.4700600000000001</c:v>
                </c:pt>
                <c:pt idx="2">
                  <c:v>2.0808716666666669</c:v>
                </c:pt>
                <c:pt idx="3">
                  <c:v>1.8480433333333333</c:v>
                </c:pt>
                <c:pt idx="4">
                  <c:v>1.9419166666666665</c:v>
                </c:pt>
                <c:pt idx="5">
                  <c:v>1.6846599999999998</c:v>
                </c:pt>
                <c:pt idx="6">
                  <c:v>1.4700800000000001</c:v>
                </c:pt>
                <c:pt idx="7">
                  <c:v>1.527935</c:v>
                </c:pt>
                <c:pt idx="8">
                  <c:v>1.3405533333333335</c:v>
                </c:pt>
                <c:pt idx="9">
                  <c:v>1.6963833333333334</c:v>
                </c:pt>
              </c:numCache>
            </c:numRef>
          </c:val>
          <c:smooth val="0"/>
          <c:extLst xmlns:c16r2="http://schemas.microsoft.com/office/drawing/2015/06/chart">
            <c:ext xmlns:c16="http://schemas.microsoft.com/office/drawing/2014/chart" uri="{C3380CC4-5D6E-409C-BE32-E72D297353CC}">
              <c16:uniqueId val="{00000001-111F-4870-A0EB-41BDABB8B62B}"/>
            </c:ext>
          </c:extLst>
        </c:ser>
        <c:ser>
          <c:idx val="2"/>
          <c:order val="2"/>
          <c:tx>
            <c:strRef>
              <c:f>'E1'!$A$76</c:f>
              <c:strCache>
                <c:ptCount val="1"/>
                <c:pt idx="0">
                  <c:v>Spain</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'E1'!$S$76:$AB$76</c:f>
              <c:numCache>
                <c:formatCode>#,##0.##</c:formatCode>
                <c:ptCount val="10"/>
                <c:pt idx="0">
                  <c:v>1.7226066666666666</c:v>
                </c:pt>
                <c:pt idx="1">
                  <c:v>1.7335616666666669</c:v>
                </c:pt>
                <c:pt idx="2">
                  <c:v>1.7306716666666666</c:v>
                </c:pt>
                <c:pt idx="3">
                  <c:v>1.7165533333333334</c:v>
                </c:pt>
                <c:pt idx="4">
                  <c:v>1.4615716666666667</c:v>
                </c:pt>
                <c:pt idx="5">
                  <c:v>1.4481666666666666</c:v>
                </c:pt>
                <c:pt idx="6">
                  <c:v>1.4166833333333333</c:v>
                </c:pt>
                <c:pt idx="7">
                  <c:v>1.3146333333333333</c:v>
                </c:pt>
                <c:pt idx="8">
                  <c:v>1.2789133333333333</c:v>
                </c:pt>
                <c:pt idx="9">
                  <c:v>0.66505000000000003</c:v>
                </c:pt>
              </c:numCache>
            </c:numRef>
          </c:val>
          <c:smooth val="0"/>
          <c:extLst xmlns:c16r2="http://schemas.microsoft.com/office/drawing/2015/06/chart">
            <c:ext xmlns:c16="http://schemas.microsoft.com/office/drawing/2014/chart" uri="{C3380CC4-5D6E-409C-BE32-E72D297353CC}">
              <c16:uniqueId val="{00000002-111F-4870-A0EB-41BDABB8B62B}"/>
            </c:ext>
          </c:extLst>
        </c:ser>
        <c:ser>
          <c:idx val="3"/>
          <c:order val="3"/>
          <c:tx>
            <c:strRef>
              <c:f>'E1'!$A$89</c:f>
              <c:strCache>
                <c:ptCount val="1"/>
                <c:pt idx="0">
                  <c:v>Portugal</c:v>
                </c:pt>
              </c:strCache>
            </c:strRef>
          </c:tx>
          <c:cat>
            <c:strRef>
              <c:f>'E1'!$B$65:$K$65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'E1'!$S$89:$AB$89</c:f>
              <c:numCache>
                <c:formatCode>#,##0.##</c:formatCode>
                <c:ptCount val="10"/>
                <c:pt idx="0">
                  <c:v>1.2389783333333333</c:v>
                </c:pt>
                <c:pt idx="1">
                  <c:v>1.2638499999999999</c:v>
                </c:pt>
                <c:pt idx="2">
                  <c:v>1.3214750000000002</c:v>
                </c:pt>
                <c:pt idx="3">
                  <c:v>1.4118299999999999</c:v>
                </c:pt>
                <c:pt idx="4">
                  <c:v>1.3917950000000001</c:v>
                </c:pt>
                <c:pt idx="5">
                  <c:v>1.1689083333333332</c:v>
                </c:pt>
                <c:pt idx="6">
                  <c:v>1.1362366666666668</c:v>
                </c:pt>
                <c:pt idx="7">
                  <c:v>1.03406</c:v>
                </c:pt>
                <c:pt idx="8">
                  <c:v>1.0237800000000001</c:v>
                </c:pt>
                <c:pt idx="9">
                  <c:v>0.54613999999999996</c:v>
                </c:pt>
              </c:numCache>
            </c:numRef>
          </c:val>
          <c:smooth val="0"/>
          <c:extLst xmlns:c16r2="http://schemas.microsoft.com/office/drawing/2015/06/chart">
            <c:ext xmlns:c16="http://schemas.microsoft.com/office/drawing/2014/chart" uri="{C3380CC4-5D6E-409C-BE32-E72D297353CC}">
              <c16:uniqueId val="{00000003-111F-4870-A0EB-41BDABB8B62B}"/>
            </c:ext>
          </c:extLst>
        </c:ser>
        <c:dLbls>
          <c:showLegendKey val="0"/>
          <c:showVal val="0"/>
          <c:showCatName val="0"/>
          <c:showSerName val="0"/>
          <c:showPercent val="0"/>
          <c:showBubbleSize val="0"/>
        </c:dLbls>
        <c:marker val="1"/>
        <c:smooth val="0"/>
        <c:axId val="358139904"/>
        <c:axId val="357780864"/>
      </c:lineChart>
      <c:catAx>
        <c:axId val="358139904"/>
        <c:scaling>
          <c:orientation val="minMax"/>
        </c:scaling>
        <c:delete val="0"/>
        <c:axPos val="b"/>
        <c:numFmt formatCode="General" sourceLinked="0"/>
        <c:majorTickMark val="out"/>
        <c:minorTickMark val="none"/>
        <c:tickLblPos val="nextTo"/>
        <c:crossAx val="357780864"/>
        <c:crosses val="autoZero"/>
        <c:auto val="1"/>
        <c:lblAlgn val="ctr"/>
        <c:lblOffset val="100"/>
        <c:noMultiLvlLbl val="0"/>
      </c:catAx>
      <c:valAx>
        <c:axId val="357780864"/>
        <c:scaling>
          <c:orientation val="minMax"/>
        </c:scaling>
        <c:delete val="0"/>
        <c:axPos val="l"/>
        <c:majorGridlines/>
        <c:minorGridlines>
          <c:spPr>
            <a:ln>
              <a:noFill/>
            </a:ln>
          </c:spPr>
        </c:minorGridlines>
        <c:title>
          <c:tx>
            <c:rich>
              <a:bodyPr rot="-5400000" vert="horz"/>
              <a:lstStyle/>
              <a:p>
                <a:pPr>
                  <a:defRPr/>
                </a:pPr>
                <a:r>
                  <a:rPr lang="en-US"/>
                  <a:t>Kg of CO2 per euro (curren prices)</a:t>
                </a:r>
              </a:p>
            </c:rich>
          </c:tx>
          <c:layout/>
          <c:overlay val="0"/>
        </c:title>
        <c:numFmt formatCode="#,##0.0" sourceLinked="0"/>
        <c:majorTickMark val="out"/>
        <c:minorTickMark val="none"/>
        <c:tickLblPos val="nextTo"/>
        <c:crossAx val="3581399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Actual</a:t>
            </a:r>
            <a:r>
              <a:rPr lang="en-US" sz="1400" baseline="0">
                <a:latin typeface="Arial" panose="020B0604020202020204" pitchFamily="34" charset="0"/>
                <a:cs typeface="Arial" panose="020B0604020202020204" pitchFamily="34" charset="0"/>
              </a:rPr>
              <a:t> PM2.5 (sum of raw materials sector)</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'E2'!$A$68</c:f>
              <c:strCache>
                <c:ptCount val="1"/>
                <c:pt idx="0">
                  <c:v>Germany</c:v>
                </c:pt>
              </c:strCache>
            </c:strRef>
          </c:tx>
          <c:cat>
            <c:strRef>
              <c:f>'E2'!$B$61:$J$61</c:f>
              <c:strCache>
                <c:ptCount val="9"/>
                <c:pt idx="0">
                  <c:v>2011</c:v>
                </c:pt>
                <c:pt idx="1">
                  <c:v>2012</c:v>
                </c:pt>
                <c:pt idx="2">
                  <c:v>2013</c:v>
                </c:pt>
                <c:pt idx="3">
                  <c:v>2014</c:v>
                </c:pt>
                <c:pt idx="4">
                  <c:v>2015</c:v>
                </c:pt>
                <c:pt idx="5">
                  <c:v>2016</c:v>
                </c:pt>
                <c:pt idx="6">
                  <c:v>2017</c:v>
                </c:pt>
                <c:pt idx="7">
                  <c:v>2018</c:v>
                </c:pt>
                <c:pt idx="8">
                  <c:v>2019</c:v>
                </c:pt>
              </c:strCache>
            </c:strRef>
          </c:cat>
          <c:val>
            <c:numRef>
              <c:f>'E2'!$B$68:$J$68</c:f>
              <c:numCache>
                <c:formatCode>#,##0.##########</c:formatCode>
                <c:ptCount val="9"/>
                <c:pt idx="0">
                  <c:v>11233.099999999999</c:v>
                </c:pt>
                <c:pt idx="1">
                  <c:v>10937.34</c:v>
                </c:pt>
                <c:pt idx="2">
                  <c:v>10695.34</c:v>
                </c:pt>
                <c:pt idx="3">
                  <c:v>10614.689999999999</c:v>
                </c:pt>
                <c:pt idx="4">
                  <c:v>10545.95</c:v>
                </c:pt>
                <c:pt idx="5">
                  <c:v>10557.34</c:v>
                </c:pt>
                <c:pt idx="6">
                  <c:v>10735.61</c:v>
                </c:pt>
                <c:pt idx="7">
                  <c:v>10313.459999999999</c:v>
                </c:pt>
                <c:pt idx="8">
                  <c:v>10135.050000000001</c:v>
                </c:pt>
              </c:numCache>
            </c:numRef>
          </c:val>
          <c:smooth val="0"/>
          <c:extLst xmlns:c16r2="http://schemas.microsoft.com/office/drawing/2015/06/chart">
            <c:ext xmlns:c16="http://schemas.microsoft.com/office/drawing/2014/chart" uri="{C3380CC4-5D6E-409C-BE32-E72D297353CC}">
              <c16:uniqueId val="{00000000-E10C-45E3-B166-3012210F35C1}"/>
            </c:ext>
          </c:extLst>
        </c:ser>
        <c:ser>
          <c:idx val="1"/>
          <c:order val="1"/>
          <c:tx>
            <c:strRef>
              <c:f>'E2'!$A$70</c:f>
              <c:strCache>
                <c:ptCount val="1"/>
                <c:pt idx="0">
                  <c:v>Ireland</c:v>
                </c:pt>
              </c:strCache>
            </c:strRef>
          </c:tx>
          <c:cat>
            <c:strRef>
              <c:f>'E2'!$B$61:$J$61</c:f>
              <c:strCache>
                <c:ptCount val="9"/>
                <c:pt idx="0">
                  <c:v>2011</c:v>
                </c:pt>
                <c:pt idx="1">
                  <c:v>2012</c:v>
                </c:pt>
                <c:pt idx="2">
                  <c:v>2013</c:v>
                </c:pt>
                <c:pt idx="3">
                  <c:v>2014</c:v>
                </c:pt>
                <c:pt idx="4">
                  <c:v>2015</c:v>
                </c:pt>
                <c:pt idx="5">
                  <c:v>2016</c:v>
                </c:pt>
                <c:pt idx="6">
                  <c:v>2017</c:v>
                </c:pt>
                <c:pt idx="7">
                  <c:v>2018</c:v>
                </c:pt>
                <c:pt idx="8">
                  <c:v>2019</c:v>
                </c:pt>
              </c:strCache>
            </c:strRef>
          </c:cat>
          <c:val>
            <c:numRef>
              <c:f>'E2'!$B$70:$J$70</c:f>
              <c:numCache>
                <c:formatCode>#,##0.##########</c:formatCode>
                <c:ptCount val="9"/>
                <c:pt idx="0">
                  <c:v>989.55000000000007</c:v>
                </c:pt>
                <c:pt idx="1">
                  <c:v>963.46</c:v>
                </c:pt>
                <c:pt idx="2">
                  <c:v>907.77</c:v>
                </c:pt>
                <c:pt idx="3">
                  <c:v>1018.63</c:v>
                </c:pt>
                <c:pt idx="4">
                  <c:v>1018.8000000000001</c:v>
                </c:pt>
                <c:pt idx="5">
                  <c:v>1117.72</c:v>
                </c:pt>
                <c:pt idx="6">
                  <c:v>1129.1099999999999</c:v>
                </c:pt>
                <c:pt idx="7">
                  <c:v>1169.8599999999999</c:v>
                </c:pt>
                <c:pt idx="8">
                  <c:v>1118.05</c:v>
                </c:pt>
              </c:numCache>
            </c:numRef>
          </c:val>
          <c:smooth val="0"/>
          <c:extLst xmlns:c16r2="http://schemas.microsoft.com/office/drawing/2015/06/chart">
            <c:ext xmlns:c16="http://schemas.microsoft.com/office/drawing/2014/chart" uri="{C3380CC4-5D6E-409C-BE32-E72D297353CC}">
              <c16:uniqueId val="{00000001-E10C-45E3-B166-3012210F35C1}"/>
            </c:ext>
          </c:extLst>
        </c:ser>
        <c:ser>
          <c:idx val="2"/>
          <c:order val="2"/>
          <c:tx>
            <c:strRef>
              <c:f>'E2'!$A$72</c:f>
              <c:strCache>
                <c:ptCount val="1"/>
                <c:pt idx="0">
                  <c:v>Spain</c:v>
                </c:pt>
              </c:strCache>
            </c:strRef>
          </c:tx>
          <c:cat>
            <c:strRef>
              <c:f>'E2'!$B$61:$J$61</c:f>
              <c:strCache>
                <c:ptCount val="9"/>
                <c:pt idx="0">
                  <c:v>2011</c:v>
                </c:pt>
                <c:pt idx="1">
                  <c:v>2012</c:v>
                </c:pt>
                <c:pt idx="2">
                  <c:v>2013</c:v>
                </c:pt>
                <c:pt idx="3">
                  <c:v>2014</c:v>
                </c:pt>
                <c:pt idx="4">
                  <c:v>2015</c:v>
                </c:pt>
                <c:pt idx="5">
                  <c:v>2016</c:v>
                </c:pt>
                <c:pt idx="6">
                  <c:v>2017</c:v>
                </c:pt>
                <c:pt idx="7">
                  <c:v>2018</c:v>
                </c:pt>
                <c:pt idx="8">
                  <c:v>2019</c:v>
                </c:pt>
              </c:strCache>
            </c:strRef>
          </c:cat>
          <c:val>
            <c:numRef>
              <c:f>'E2'!$B$72:$J$72</c:f>
              <c:numCache>
                <c:formatCode>#,##0.##########</c:formatCode>
                <c:ptCount val="9"/>
                <c:pt idx="0">
                  <c:v>10347.33</c:v>
                </c:pt>
                <c:pt idx="1">
                  <c:v>9672.92</c:v>
                </c:pt>
                <c:pt idx="2">
                  <c:v>7404.32</c:v>
                </c:pt>
                <c:pt idx="3">
                  <c:v>7321.92</c:v>
                </c:pt>
                <c:pt idx="4">
                  <c:v>8051.7800000000007</c:v>
                </c:pt>
                <c:pt idx="5">
                  <c:v>7978.5999999999995</c:v>
                </c:pt>
                <c:pt idx="6">
                  <c:v>8351.4500000000007</c:v>
                </c:pt>
                <c:pt idx="7">
                  <c:v>8636.74</c:v>
                </c:pt>
                <c:pt idx="8">
                  <c:v>9179.1400000000012</c:v>
                </c:pt>
              </c:numCache>
            </c:numRef>
          </c:val>
          <c:smooth val="0"/>
          <c:extLst xmlns:c16r2="http://schemas.microsoft.com/office/drawing/2015/06/chart">
            <c:ext xmlns:c16="http://schemas.microsoft.com/office/drawing/2014/chart" uri="{C3380CC4-5D6E-409C-BE32-E72D297353CC}">
              <c16:uniqueId val="{00000002-E10C-45E3-B166-3012210F35C1}"/>
            </c:ext>
          </c:extLst>
        </c:ser>
        <c:ser>
          <c:idx val="3"/>
          <c:order val="3"/>
          <c:tx>
            <c:strRef>
              <c:f>'E2'!$A$85</c:f>
              <c:strCache>
                <c:ptCount val="1"/>
                <c:pt idx="0">
                  <c:v>Portugal</c:v>
                </c:pt>
              </c:strCache>
            </c:strRef>
          </c:tx>
          <c:cat>
            <c:strRef>
              <c:f>'E2'!$B$61:$J$61</c:f>
              <c:strCache>
                <c:ptCount val="9"/>
                <c:pt idx="0">
                  <c:v>2011</c:v>
                </c:pt>
                <c:pt idx="1">
                  <c:v>2012</c:v>
                </c:pt>
                <c:pt idx="2">
                  <c:v>2013</c:v>
                </c:pt>
                <c:pt idx="3">
                  <c:v>2014</c:v>
                </c:pt>
                <c:pt idx="4">
                  <c:v>2015</c:v>
                </c:pt>
                <c:pt idx="5">
                  <c:v>2016</c:v>
                </c:pt>
                <c:pt idx="6">
                  <c:v>2017</c:v>
                </c:pt>
                <c:pt idx="7">
                  <c:v>2018</c:v>
                </c:pt>
                <c:pt idx="8">
                  <c:v>2019</c:v>
                </c:pt>
              </c:strCache>
            </c:strRef>
          </c:cat>
          <c:val>
            <c:numRef>
              <c:f>'E2'!$B$85:$J$85</c:f>
              <c:numCache>
                <c:formatCode>#,##0.##########</c:formatCode>
                <c:ptCount val="9"/>
                <c:pt idx="0">
                  <c:v>14375.1</c:v>
                </c:pt>
                <c:pt idx="1">
                  <c:v>14038.5</c:v>
                </c:pt>
                <c:pt idx="2" formatCode="#,##0">
                  <c:v>13983.3</c:v>
                </c:pt>
                <c:pt idx="3">
                  <c:v>13931.699999999999</c:v>
                </c:pt>
                <c:pt idx="4">
                  <c:v>14037.5</c:v>
                </c:pt>
                <c:pt idx="5">
                  <c:v>13826.7</c:v>
                </c:pt>
                <c:pt idx="6">
                  <c:v>14113.599999999999</c:v>
                </c:pt>
                <c:pt idx="7">
                  <c:v>14345.499999999998</c:v>
                </c:pt>
                <c:pt idx="8">
                  <c:v>14278.099999999999</c:v>
                </c:pt>
              </c:numCache>
            </c:numRef>
          </c:val>
          <c:smooth val="0"/>
          <c:extLst xmlns:c16r2="http://schemas.microsoft.com/office/drawing/2015/06/chart">
            <c:ext xmlns:c16="http://schemas.microsoft.com/office/drawing/2014/chart" uri="{C3380CC4-5D6E-409C-BE32-E72D297353CC}">
              <c16:uniqueId val="{00000003-E10C-45E3-B166-3012210F35C1}"/>
            </c:ext>
          </c:extLst>
        </c:ser>
        <c:dLbls>
          <c:showLegendKey val="0"/>
          <c:showVal val="0"/>
          <c:showCatName val="0"/>
          <c:showSerName val="0"/>
          <c:showPercent val="0"/>
          <c:showBubbleSize val="0"/>
        </c:dLbls>
        <c:marker val="1"/>
        <c:smooth val="0"/>
        <c:axId val="358987264"/>
        <c:axId val="357783168"/>
      </c:lineChart>
      <c:catAx>
        <c:axId val="358987264"/>
        <c:scaling>
          <c:orientation val="minMax"/>
        </c:scaling>
        <c:delete val="0"/>
        <c:axPos val="b"/>
        <c:numFmt formatCode="General" sourceLinked="0"/>
        <c:majorTickMark val="out"/>
        <c:minorTickMark val="none"/>
        <c:tickLblPos val="nextTo"/>
        <c:crossAx val="357783168"/>
        <c:crosses val="autoZero"/>
        <c:auto val="1"/>
        <c:lblAlgn val="ctr"/>
        <c:lblOffset val="100"/>
        <c:noMultiLvlLbl val="0"/>
      </c:catAx>
      <c:valAx>
        <c:axId val="357783168"/>
        <c:scaling>
          <c:orientation val="minMax"/>
        </c:scaling>
        <c:delete val="0"/>
        <c:axPos val="l"/>
        <c:majorGridlines/>
        <c:minorGridlines>
          <c:spPr>
            <a:ln>
              <a:noFill/>
            </a:ln>
          </c:spPr>
        </c:minorGridlines>
        <c:title>
          <c:tx>
            <c:rich>
              <a:bodyPr rot="-5400000" vert="horz"/>
              <a:lstStyle/>
              <a:p>
                <a:pPr>
                  <a:defRPr/>
                </a:pPr>
                <a:r>
                  <a:rPr lang="en-US"/>
                  <a:t>Thousand tonnes</a:t>
                </a:r>
              </a:p>
            </c:rich>
          </c:tx>
          <c:layout/>
          <c:overlay val="0"/>
        </c:title>
        <c:numFmt formatCode="#,##0_ ;\-#,##0\ " sourceLinked="0"/>
        <c:majorTickMark val="out"/>
        <c:minorTickMark val="none"/>
        <c:tickLblPos val="nextTo"/>
        <c:crossAx val="358987264"/>
        <c:crosses val="autoZero"/>
        <c:crossBetween val="between"/>
        <c:dispUnits>
          <c:builtInUnit val="thousands"/>
        </c:dispUnits>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PM2.5 intensity </a:t>
            </a:r>
            <a:r>
              <a:rPr lang="en-US" sz="1400" baseline="0">
                <a:latin typeface="Arial" panose="020B0604020202020204" pitchFamily="34" charset="0"/>
                <a:cs typeface="Arial" panose="020B0604020202020204" pitchFamily="34" charset="0"/>
              </a:rPr>
              <a:t>(average of raw materials sector)</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'E2'!$R$68</c:f>
              <c:strCache>
                <c:ptCount val="1"/>
                <c:pt idx="0">
                  <c:v>Germany</c:v>
                </c:pt>
              </c:strCache>
            </c:strRef>
          </c:tx>
          <c:cat>
            <c:strRef>
              <c:f>'E2'!$S$61:$AA$61</c:f>
              <c:strCache>
                <c:ptCount val="9"/>
                <c:pt idx="0">
                  <c:v>2011</c:v>
                </c:pt>
                <c:pt idx="1">
                  <c:v>2012</c:v>
                </c:pt>
                <c:pt idx="2">
                  <c:v>2013</c:v>
                </c:pt>
                <c:pt idx="3">
                  <c:v>2014</c:v>
                </c:pt>
                <c:pt idx="4">
                  <c:v>2015</c:v>
                </c:pt>
                <c:pt idx="5">
                  <c:v>2016</c:v>
                </c:pt>
                <c:pt idx="6">
                  <c:v>2017</c:v>
                </c:pt>
                <c:pt idx="7">
                  <c:v>2018</c:v>
                </c:pt>
                <c:pt idx="8">
                  <c:v>2019</c:v>
                </c:pt>
              </c:strCache>
            </c:strRef>
          </c:cat>
          <c:val>
            <c:numRef>
              <c:f>'E2'!$S$68:$AA$68</c:f>
              <c:numCache>
                <c:formatCode>#,##0.##</c:formatCode>
                <c:ptCount val="9"/>
                <c:pt idx="0">
                  <c:v>0.20833333333333329</c:v>
                </c:pt>
                <c:pt idx="1">
                  <c:v>0.19666666666666668</c:v>
                </c:pt>
                <c:pt idx="2">
                  <c:v>0.20000000000000004</c:v>
                </c:pt>
                <c:pt idx="3">
                  <c:v>0.20166666666666666</c:v>
                </c:pt>
                <c:pt idx="4">
                  <c:v>0.20166666666666666</c:v>
                </c:pt>
                <c:pt idx="5">
                  <c:v>0.215</c:v>
                </c:pt>
                <c:pt idx="6">
                  <c:v>0.21000000000000005</c:v>
                </c:pt>
                <c:pt idx="7">
                  <c:v>0.19666666666666668</c:v>
                </c:pt>
                <c:pt idx="8">
                  <c:v>0.18499999999999997</c:v>
                </c:pt>
              </c:numCache>
            </c:numRef>
          </c:val>
          <c:smooth val="0"/>
          <c:extLst xmlns:c16r2="http://schemas.microsoft.com/office/drawing/2015/06/chart">
            <c:ext xmlns:c16="http://schemas.microsoft.com/office/drawing/2014/chart" uri="{C3380CC4-5D6E-409C-BE32-E72D297353CC}">
              <c16:uniqueId val="{00000000-FC7B-403E-B082-6147922639AE}"/>
            </c:ext>
          </c:extLst>
        </c:ser>
        <c:ser>
          <c:idx val="1"/>
          <c:order val="1"/>
          <c:tx>
            <c:strRef>
              <c:f>'E2'!$R$70</c:f>
              <c:strCache>
                <c:ptCount val="1"/>
                <c:pt idx="0">
                  <c:v>Ireland</c:v>
                </c:pt>
              </c:strCache>
            </c:strRef>
          </c:tx>
          <c:cat>
            <c:strRef>
              <c:f>'E2'!$S$61:$AA$61</c:f>
              <c:strCache>
                <c:ptCount val="9"/>
                <c:pt idx="0">
                  <c:v>2011</c:v>
                </c:pt>
                <c:pt idx="1">
                  <c:v>2012</c:v>
                </c:pt>
                <c:pt idx="2">
                  <c:v>2013</c:v>
                </c:pt>
                <c:pt idx="3">
                  <c:v>2014</c:v>
                </c:pt>
                <c:pt idx="4">
                  <c:v>2015</c:v>
                </c:pt>
                <c:pt idx="5">
                  <c:v>2016</c:v>
                </c:pt>
                <c:pt idx="6">
                  <c:v>2017</c:v>
                </c:pt>
                <c:pt idx="7">
                  <c:v>2018</c:v>
                </c:pt>
                <c:pt idx="8">
                  <c:v>2019</c:v>
                </c:pt>
              </c:strCache>
            </c:strRef>
          </c:cat>
          <c:val>
            <c:numRef>
              <c:f>'E2'!$S$70:$AA$70</c:f>
              <c:numCache>
                <c:formatCode>#,##0.##</c:formatCode>
                <c:ptCount val="9"/>
                <c:pt idx="0">
                  <c:v>0.46833333333333332</c:v>
                </c:pt>
                <c:pt idx="1">
                  <c:v>0.45166666666666666</c:v>
                </c:pt>
                <c:pt idx="2">
                  <c:v>0.35333333333333333</c:v>
                </c:pt>
                <c:pt idx="3">
                  <c:v>0.29333333333333333</c:v>
                </c:pt>
                <c:pt idx="4">
                  <c:v>0.35833333333333334</c:v>
                </c:pt>
                <c:pt idx="5">
                  <c:v>0.28999999999999998</c:v>
                </c:pt>
                <c:pt idx="6">
                  <c:v>0.27166666666666667</c:v>
                </c:pt>
                <c:pt idx="7">
                  <c:v>0.27333333333333332</c:v>
                </c:pt>
                <c:pt idx="8">
                  <c:v>0.26333333333333336</c:v>
                </c:pt>
              </c:numCache>
            </c:numRef>
          </c:val>
          <c:smooth val="0"/>
          <c:extLst xmlns:c16r2="http://schemas.microsoft.com/office/drawing/2015/06/chart">
            <c:ext xmlns:c16="http://schemas.microsoft.com/office/drawing/2014/chart" uri="{C3380CC4-5D6E-409C-BE32-E72D297353CC}">
              <c16:uniqueId val="{00000001-FC7B-403E-B082-6147922639AE}"/>
            </c:ext>
          </c:extLst>
        </c:ser>
        <c:ser>
          <c:idx val="2"/>
          <c:order val="2"/>
          <c:tx>
            <c:strRef>
              <c:f>'E2'!$R$72</c:f>
              <c:strCache>
                <c:ptCount val="1"/>
                <c:pt idx="0">
                  <c:v>Spain</c:v>
                </c:pt>
              </c:strCache>
            </c:strRef>
          </c:tx>
          <c:cat>
            <c:strRef>
              <c:f>'E2'!$S$61:$AA$61</c:f>
              <c:strCache>
                <c:ptCount val="9"/>
                <c:pt idx="0">
                  <c:v>2011</c:v>
                </c:pt>
                <c:pt idx="1">
                  <c:v>2012</c:v>
                </c:pt>
                <c:pt idx="2">
                  <c:v>2013</c:v>
                </c:pt>
                <c:pt idx="3">
                  <c:v>2014</c:v>
                </c:pt>
                <c:pt idx="4">
                  <c:v>2015</c:v>
                </c:pt>
                <c:pt idx="5">
                  <c:v>2016</c:v>
                </c:pt>
                <c:pt idx="6">
                  <c:v>2017</c:v>
                </c:pt>
                <c:pt idx="7">
                  <c:v>2018</c:v>
                </c:pt>
                <c:pt idx="8">
                  <c:v>2019</c:v>
                </c:pt>
              </c:strCache>
            </c:strRef>
          </c:cat>
          <c:val>
            <c:numRef>
              <c:f>'E2'!$S$72:$AA$72</c:f>
              <c:numCache>
                <c:formatCode>#,##0.##</c:formatCode>
                <c:ptCount val="9"/>
                <c:pt idx="0">
                  <c:v>0.45333333333333342</c:v>
                </c:pt>
                <c:pt idx="1">
                  <c:v>0.45833333333333331</c:v>
                </c:pt>
                <c:pt idx="2">
                  <c:v>0.38166666666666665</c:v>
                </c:pt>
                <c:pt idx="3">
                  <c:v>0.37666666666666671</c:v>
                </c:pt>
                <c:pt idx="4">
                  <c:v>0.41833333333333328</c:v>
                </c:pt>
                <c:pt idx="5">
                  <c:v>0.40666666666666673</c:v>
                </c:pt>
                <c:pt idx="6">
                  <c:v>0.36833333333333335</c:v>
                </c:pt>
                <c:pt idx="7">
                  <c:v>0.33833333333333332</c:v>
                </c:pt>
                <c:pt idx="8">
                  <c:v>0.35333333333333333</c:v>
                </c:pt>
              </c:numCache>
            </c:numRef>
          </c:val>
          <c:smooth val="0"/>
          <c:extLst xmlns:c16r2="http://schemas.microsoft.com/office/drawing/2015/06/chart">
            <c:ext xmlns:c16="http://schemas.microsoft.com/office/drawing/2014/chart" uri="{C3380CC4-5D6E-409C-BE32-E72D297353CC}">
              <c16:uniqueId val="{00000002-FC7B-403E-B082-6147922639AE}"/>
            </c:ext>
          </c:extLst>
        </c:ser>
        <c:ser>
          <c:idx val="3"/>
          <c:order val="3"/>
          <c:tx>
            <c:strRef>
              <c:f>'E2'!$R$85</c:f>
              <c:strCache>
                <c:ptCount val="1"/>
                <c:pt idx="0">
                  <c:v>Portugal</c:v>
                </c:pt>
              </c:strCache>
            </c:strRef>
          </c:tx>
          <c:cat>
            <c:strRef>
              <c:f>'E2'!$S$61:$AA$61</c:f>
              <c:strCache>
                <c:ptCount val="9"/>
                <c:pt idx="0">
                  <c:v>2011</c:v>
                </c:pt>
                <c:pt idx="1">
                  <c:v>2012</c:v>
                </c:pt>
                <c:pt idx="2">
                  <c:v>2013</c:v>
                </c:pt>
                <c:pt idx="3">
                  <c:v>2014</c:v>
                </c:pt>
                <c:pt idx="4">
                  <c:v>2015</c:v>
                </c:pt>
                <c:pt idx="5">
                  <c:v>2016</c:v>
                </c:pt>
                <c:pt idx="6">
                  <c:v>2017</c:v>
                </c:pt>
                <c:pt idx="7">
                  <c:v>2018</c:v>
                </c:pt>
                <c:pt idx="8">
                  <c:v>2019</c:v>
                </c:pt>
              </c:strCache>
            </c:strRef>
          </c:cat>
          <c:val>
            <c:numRef>
              <c:f>'E2'!$S$85:$AA$85</c:f>
              <c:numCache>
                <c:formatCode>#,##0.##</c:formatCode>
                <c:ptCount val="9"/>
                <c:pt idx="0">
                  <c:v>2.33</c:v>
                </c:pt>
                <c:pt idx="1">
                  <c:v>2.5016666666666665</c:v>
                </c:pt>
                <c:pt idx="2">
                  <c:v>2.5083333333333333</c:v>
                </c:pt>
                <c:pt idx="3">
                  <c:v>2.6599999999999997</c:v>
                </c:pt>
                <c:pt idx="4">
                  <c:v>2.395</c:v>
                </c:pt>
                <c:pt idx="5">
                  <c:v>2.3466666666666667</c:v>
                </c:pt>
                <c:pt idx="6">
                  <c:v>2.3016666666666663</c:v>
                </c:pt>
                <c:pt idx="7">
                  <c:v>1.9816666666666665</c:v>
                </c:pt>
                <c:pt idx="8">
                  <c:v>2.003333333333333</c:v>
                </c:pt>
              </c:numCache>
            </c:numRef>
          </c:val>
          <c:smooth val="0"/>
          <c:extLst xmlns:c16r2="http://schemas.microsoft.com/office/drawing/2015/06/chart">
            <c:ext xmlns:c16="http://schemas.microsoft.com/office/drawing/2014/chart" uri="{C3380CC4-5D6E-409C-BE32-E72D297353CC}">
              <c16:uniqueId val="{00000003-FC7B-403E-B082-6147922639AE}"/>
            </c:ext>
          </c:extLst>
        </c:ser>
        <c:dLbls>
          <c:showLegendKey val="0"/>
          <c:showVal val="0"/>
          <c:showCatName val="0"/>
          <c:showSerName val="0"/>
          <c:showPercent val="0"/>
          <c:showBubbleSize val="0"/>
        </c:dLbls>
        <c:marker val="1"/>
        <c:smooth val="0"/>
        <c:axId val="150892544"/>
        <c:axId val="358653952"/>
      </c:lineChart>
      <c:catAx>
        <c:axId val="150892544"/>
        <c:scaling>
          <c:orientation val="minMax"/>
        </c:scaling>
        <c:delete val="0"/>
        <c:axPos val="b"/>
        <c:numFmt formatCode="General" sourceLinked="0"/>
        <c:majorTickMark val="out"/>
        <c:minorTickMark val="none"/>
        <c:tickLblPos val="nextTo"/>
        <c:crossAx val="358653952"/>
        <c:crosses val="autoZero"/>
        <c:auto val="1"/>
        <c:lblAlgn val="ctr"/>
        <c:lblOffset val="100"/>
        <c:noMultiLvlLbl val="0"/>
      </c:catAx>
      <c:valAx>
        <c:axId val="358653952"/>
        <c:scaling>
          <c:orientation val="minMax"/>
        </c:scaling>
        <c:delete val="0"/>
        <c:axPos val="l"/>
        <c:majorGridlines/>
        <c:minorGridlines>
          <c:spPr>
            <a:ln>
              <a:noFill/>
            </a:ln>
          </c:spPr>
        </c:minorGridlines>
        <c:title>
          <c:tx>
            <c:rich>
              <a:bodyPr rot="-5400000" vert="horz"/>
              <a:lstStyle/>
              <a:p>
                <a:pPr>
                  <a:defRPr/>
                </a:pPr>
                <a:r>
                  <a:rPr lang="en-US"/>
                  <a:t>Grams per euro (curren prices)</a:t>
                </a:r>
              </a:p>
            </c:rich>
          </c:tx>
          <c:layout/>
          <c:overlay val="0"/>
        </c:title>
        <c:numFmt formatCode="#\ ##0.##########" sourceLinked="0"/>
        <c:majorTickMark val="out"/>
        <c:minorTickMark val="none"/>
        <c:tickLblPos val="nextTo"/>
        <c:crossAx val="1508925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INFORM</a:t>
            </a:r>
            <a:r>
              <a:rPr lang="en-US" sz="1400" baseline="0">
                <a:latin typeface="Arial" panose="020B0604020202020204" pitchFamily="34" charset="0"/>
                <a:cs typeface="Arial" panose="020B0604020202020204" pitchFamily="34" charset="0"/>
              </a:rPr>
              <a:t> index</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'S2'!$B$31</c:f>
              <c:strCache>
                <c:ptCount val="1"/>
                <c:pt idx="0">
                  <c:v>Germany</c:v>
                </c:pt>
              </c:strCache>
            </c:strRef>
          </c:tx>
          <c:cat>
            <c:numRef>
              <c:f>'S2'!$C$19:$L$19</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'S2'!$C$31:$L$31</c:f>
              <c:numCache>
                <c:formatCode>General</c:formatCode>
                <c:ptCount val="10"/>
                <c:pt idx="0">
                  <c:v>1.9</c:v>
                </c:pt>
                <c:pt idx="1">
                  <c:v>1.8</c:v>
                </c:pt>
                <c:pt idx="2">
                  <c:v>1.8</c:v>
                </c:pt>
                <c:pt idx="3">
                  <c:v>1.8</c:v>
                </c:pt>
                <c:pt idx="4">
                  <c:v>1.9</c:v>
                </c:pt>
                <c:pt idx="5">
                  <c:v>1.9</c:v>
                </c:pt>
                <c:pt idx="6">
                  <c:v>1.9</c:v>
                </c:pt>
                <c:pt idx="7">
                  <c:v>1.9</c:v>
                </c:pt>
                <c:pt idx="8">
                  <c:v>1.9</c:v>
                </c:pt>
                <c:pt idx="9">
                  <c:v>1.9</c:v>
                </c:pt>
              </c:numCache>
            </c:numRef>
          </c:val>
          <c:smooth val="0"/>
          <c:extLst xmlns:c16r2="http://schemas.microsoft.com/office/drawing/2015/06/chart">
            <c:ext xmlns:c16="http://schemas.microsoft.com/office/drawing/2014/chart" uri="{C3380CC4-5D6E-409C-BE32-E72D297353CC}">
              <c16:uniqueId val="{00000000-6815-481A-817E-2FBB7377279E}"/>
            </c:ext>
          </c:extLst>
        </c:ser>
        <c:ser>
          <c:idx val="1"/>
          <c:order val="1"/>
          <c:tx>
            <c:strRef>
              <c:f>'S2'!$B$34</c:f>
              <c:strCache>
                <c:ptCount val="1"/>
                <c:pt idx="0">
                  <c:v>Ireland</c:v>
                </c:pt>
              </c:strCache>
            </c:strRef>
          </c:tx>
          <c:val>
            <c:numRef>
              <c:f>'S2'!$C$34:$L$34</c:f>
              <c:numCache>
                <c:formatCode>General</c:formatCode>
                <c:ptCount val="10"/>
                <c:pt idx="0">
                  <c:v>1.5</c:v>
                </c:pt>
                <c:pt idx="1">
                  <c:v>1.5</c:v>
                </c:pt>
                <c:pt idx="2">
                  <c:v>1.4</c:v>
                </c:pt>
                <c:pt idx="3">
                  <c:v>1.4</c:v>
                </c:pt>
                <c:pt idx="4">
                  <c:v>1.4</c:v>
                </c:pt>
                <c:pt idx="5">
                  <c:v>1.4</c:v>
                </c:pt>
                <c:pt idx="6">
                  <c:v>1.4</c:v>
                </c:pt>
                <c:pt idx="7">
                  <c:v>1.5</c:v>
                </c:pt>
                <c:pt idx="8">
                  <c:v>1.5</c:v>
                </c:pt>
                <c:pt idx="9">
                  <c:v>1.5</c:v>
                </c:pt>
              </c:numCache>
            </c:numRef>
          </c:val>
          <c:smooth val="0"/>
          <c:extLst xmlns:c16r2="http://schemas.microsoft.com/office/drawing/2015/06/chart">
            <c:ext xmlns:c16="http://schemas.microsoft.com/office/drawing/2014/chart" uri="{C3380CC4-5D6E-409C-BE32-E72D297353CC}">
              <c16:uniqueId val="{00000006-6815-481A-817E-2FBB7377279E}"/>
            </c:ext>
          </c:extLst>
        </c:ser>
        <c:ser>
          <c:idx val="2"/>
          <c:order val="2"/>
          <c:tx>
            <c:strRef>
              <c:f>'S2'!$B$46</c:f>
              <c:strCache>
                <c:ptCount val="1"/>
                <c:pt idx="0">
                  <c:v>Spain</c:v>
                </c:pt>
              </c:strCache>
            </c:strRef>
          </c:tx>
          <c:val>
            <c:numRef>
              <c:f>'S2'!$C$46:$L$46</c:f>
              <c:numCache>
                <c:formatCode>General</c:formatCode>
                <c:ptCount val="10"/>
                <c:pt idx="0">
                  <c:v>1.8</c:v>
                </c:pt>
                <c:pt idx="1">
                  <c:v>1.8</c:v>
                </c:pt>
                <c:pt idx="2">
                  <c:v>1.8</c:v>
                </c:pt>
                <c:pt idx="3">
                  <c:v>1.7</c:v>
                </c:pt>
                <c:pt idx="4">
                  <c:v>1.8</c:v>
                </c:pt>
                <c:pt idx="5">
                  <c:v>1.9</c:v>
                </c:pt>
                <c:pt idx="6">
                  <c:v>2</c:v>
                </c:pt>
                <c:pt idx="7">
                  <c:v>2</c:v>
                </c:pt>
                <c:pt idx="8">
                  <c:v>2.1</c:v>
                </c:pt>
                <c:pt idx="9">
                  <c:v>2.1</c:v>
                </c:pt>
              </c:numCache>
            </c:numRef>
          </c:val>
          <c:smooth val="0"/>
          <c:extLst xmlns:c16r2="http://schemas.microsoft.com/office/drawing/2015/06/chart">
            <c:ext xmlns:c16="http://schemas.microsoft.com/office/drawing/2014/chart" uri="{C3380CC4-5D6E-409C-BE32-E72D297353CC}">
              <c16:uniqueId val="{00000009-6815-481A-817E-2FBB7377279E}"/>
            </c:ext>
          </c:extLst>
        </c:ser>
        <c:ser>
          <c:idx val="3"/>
          <c:order val="3"/>
          <c:tx>
            <c:strRef>
              <c:f>'S2'!$B$42</c:f>
              <c:strCache>
                <c:ptCount val="1"/>
                <c:pt idx="0">
                  <c:v>Portugal</c:v>
                </c:pt>
              </c:strCache>
            </c:strRef>
          </c:tx>
          <c:val>
            <c:numRef>
              <c:f>'S2'!$C$42:$L$42</c:f>
              <c:numCache>
                <c:formatCode>General</c:formatCode>
                <c:ptCount val="10"/>
                <c:pt idx="0">
                  <c:v>1.7</c:v>
                </c:pt>
                <c:pt idx="1">
                  <c:v>1.7</c:v>
                </c:pt>
                <c:pt idx="2">
                  <c:v>1.6</c:v>
                </c:pt>
                <c:pt idx="3">
                  <c:v>1.5</c:v>
                </c:pt>
                <c:pt idx="4">
                  <c:v>1.5</c:v>
                </c:pt>
                <c:pt idx="5">
                  <c:v>1.5</c:v>
                </c:pt>
                <c:pt idx="6">
                  <c:v>1.5</c:v>
                </c:pt>
                <c:pt idx="7">
                  <c:v>1.5</c:v>
                </c:pt>
                <c:pt idx="8">
                  <c:v>1.6</c:v>
                </c:pt>
                <c:pt idx="9">
                  <c:v>1.6</c:v>
                </c:pt>
              </c:numCache>
            </c:numRef>
          </c:val>
          <c:smooth val="0"/>
          <c:extLst xmlns:c16r2="http://schemas.microsoft.com/office/drawing/2015/06/chart">
            <c:ext xmlns:c16="http://schemas.microsoft.com/office/drawing/2014/chart" uri="{C3380CC4-5D6E-409C-BE32-E72D297353CC}">
              <c16:uniqueId val="{0000000A-6815-481A-817E-2FBB7377279E}"/>
            </c:ext>
          </c:extLst>
        </c:ser>
        <c:dLbls>
          <c:showLegendKey val="0"/>
          <c:showVal val="0"/>
          <c:showCatName val="0"/>
          <c:showSerName val="0"/>
          <c:showPercent val="0"/>
          <c:showBubbleSize val="0"/>
        </c:dLbls>
        <c:marker val="1"/>
        <c:smooth val="0"/>
        <c:axId val="150758912"/>
        <c:axId val="358656832"/>
      </c:lineChart>
      <c:catAx>
        <c:axId val="150758912"/>
        <c:scaling>
          <c:orientation val="minMax"/>
        </c:scaling>
        <c:delete val="0"/>
        <c:axPos val="b"/>
        <c:numFmt formatCode="General" sourceLinked="0"/>
        <c:majorTickMark val="out"/>
        <c:minorTickMark val="none"/>
        <c:tickLblPos val="nextTo"/>
        <c:crossAx val="358656832"/>
        <c:crosses val="autoZero"/>
        <c:auto val="1"/>
        <c:lblAlgn val="ctr"/>
        <c:lblOffset val="100"/>
        <c:noMultiLvlLbl val="0"/>
      </c:catAx>
      <c:valAx>
        <c:axId val="358656832"/>
        <c:scaling>
          <c:orientation val="minMax"/>
        </c:scaling>
        <c:delete val="0"/>
        <c:axPos val="l"/>
        <c:majorGridlines/>
        <c:title>
          <c:tx>
            <c:rich>
              <a:bodyPr rot="-5400000" vert="horz"/>
              <a:lstStyle/>
              <a:p>
                <a:pPr>
                  <a:defRPr/>
                </a:pPr>
                <a:r>
                  <a:rPr lang="en-US"/>
                  <a:t>Risk index</a:t>
                </a:r>
              </a:p>
            </c:rich>
          </c:tx>
          <c:layout/>
          <c:overlay val="0"/>
        </c:title>
        <c:numFmt formatCode="General" sourceLinked="1"/>
        <c:majorTickMark val="out"/>
        <c:minorTickMark val="none"/>
        <c:tickLblPos val="nextTo"/>
        <c:crossAx val="1507589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Number of accidents at work</a:t>
            </a:r>
          </a:p>
          <a:p>
            <a:pPr>
              <a:defRPr/>
            </a:pPr>
            <a:r>
              <a:rPr lang="en-US" sz="1000">
                <a:latin typeface="Arial" panose="020B0604020202020204" pitchFamily="34" charset="0"/>
                <a:cs typeface="Arial" panose="020B0604020202020204" pitchFamily="34" charset="0"/>
              </a:rPr>
              <a:t>(Four</a:t>
            </a:r>
            <a:r>
              <a:rPr lang="en-US" sz="1000" baseline="0">
                <a:latin typeface="Arial" panose="020B0604020202020204" pitchFamily="34" charset="0"/>
                <a:cs typeface="Arial" panose="020B0604020202020204" pitchFamily="34" charset="0"/>
              </a:rPr>
              <a:t> NACE activities) </a:t>
            </a:r>
            <a:endParaRPr lang="en-US" sz="10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'S3'!$B$30</c:f>
              <c:strCache>
                <c:ptCount val="1"/>
                <c:pt idx="0">
                  <c:v>Germany </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'S3'!$C$30:$L$30</c:f>
              <c:numCache>
                <c:formatCode>#,##0</c:formatCode>
                <c:ptCount val="10"/>
                <c:pt idx="0">
                  <c:v>931014</c:v>
                </c:pt>
                <c:pt idx="1">
                  <c:v>887356</c:v>
                </c:pt>
                <c:pt idx="2">
                  <c:v>855181</c:v>
                </c:pt>
                <c:pt idx="3">
                  <c:v>852505</c:v>
                </c:pt>
                <c:pt idx="4">
                  <c:v>847870</c:v>
                </c:pt>
                <c:pt idx="5">
                  <c:v>844991</c:v>
                </c:pt>
                <c:pt idx="6">
                  <c:v>863396</c:v>
                </c:pt>
                <c:pt idx="7">
                  <c:v>878955</c:v>
                </c:pt>
                <c:pt idx="8">
                  <c:v>877898</c:v>
                </c:pt>
                <c:pt idx="9">
                  <c:v>867949</c:v>
                </c:pt>
              </c:numCache>
            </c:numRef>
          </c:val>
          <c:smooth val="0"/>
          <c:extLst xmlns:c16r2="http://schemas.microsoft.com/office/drawing/2015/06/chart">
            <c:ext xmlns:c16="http://schemas.microsoft.com/office/drawing/2014/chart" uri="{C3380CC4-5D6E-409C-BE32-E72D297353CC}">
              <c16:uniqueId val="{00000000-FE69-406C-A270-4EC8A5D18F5E}"/>
            </c:ext>
          </c:extLst>
        </c:ser>
        <c:ser>
          <c:idx val="1"/>
          <c:order val="1"/>
          <c:tx>
            <c:strRef>
              <c:f>'S3'!$B$32</c:f>
              <c:strCache>
                <c:ptCount val="1"/>
                <c:pt idx="0">
                  <c:v>Ireland</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'S3'!$C$32:$L$32</c:f>
              <c:numCache>
                <c:formatCode>#,##0</c:formatCode>
                <c:ptCount val="10"/>
                <c:pt idx="0">
                  <c:v>19336</c:v>
                </c:pt>
                <c:pt idx="1">
                  <c:v>16797</c:v>
                </c:pt>
                <c:pt idx="2">
                  <c:v>15327</c:v>
                </c:pt>
                <c:pt idx="3">
                  <c:v>18089</c:v>
                </c:pt>
                <c:pt idx="4">
                  <c:v>18162</c:v>
                </c:pt>
                <c:pt idx="5">
                  <c:v>16730</c:v>
                </c:pt>
                <c:pt idx="6">
                  <c:v>14131</c:v>
                </c:pt>
                <c:pt idx="7">
                  <c:v>22166</c:v>
                </c:pt>
                <c:pt idx="8">
                  <c:v>18124</c:v>
                </c:pt>
                <c:pt idx="9">
                  <c:v>13293</c:v>
                </c:pt>
              </c:numCache>
            </c:numRef>
          </c:val>
          <c:smooth val="0"/>
          <c:extLst xmlns:c16r2="http://schemas.microsoft.com/office/drawing/2015/06/chart">
            <c:ext xmlns:c16="http://schemas.microsoft.com/office/drawing/2014/chart" uri="{C3380CC4-5D6E-409C-BE32-E72D297353CC}">
              <c16:uniqueId val="{00000001-FE69-406C-A270-4EC8A5D18F5E}"/>
            </c:ext>
          </c:extLst>
        </c:ser>
        <c:ser>
          <c:idx val="2"/>
          <c:order val="2"/>
          <c:tx>
            <c:strRef>
              <c:f>'S3'!$B$34</c:f>
              <c:strCache>
                <c:ptCount val="1"/>
                <c:pt idx="0">
                  <c:v>Spain</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'S3'!$C$34:$L$34</c:f>
              <c:numCache>
                <c:formatCode>#,##0</c:formatCode>
                <c:ptCount val="10"/>
                <c:pt idx="0">
                  <c:v>494127</c:v>
                </c:pt>
                <c:pt idx="1">
                  <c:v>18</c:v>
                </c:pt>
                <c:pt idx="2">
                  <c:v>356110</c:v>
                </c:pt>
                <c:pt idx="3">
                  <c:v>370446</c:v>
                </c:pt>
                <c:pt idx="4">
                  <c:v>387719</c:v>
                </c:pt>
                <c:pt idx="5">
                  <c:v>414100</c:v>
                </c:pt>
                <c:pt idx="6">
                  <c:v>432348</c:v>
                </c:pt>
                <c:pt idx="7">
                  <c:v>453754</c:v>
                </c:pt>
                <c:pt idx="8">
                  <c:v>465550</c:v>
                </c:pt>
                <c:pt idx="9">
                  <c:v>489990</c:v>
                </c:pt>
              </c:numCache>
            </c:numRef>
          </c:val>
          <c:smooth val="0"/>
          <c:extLst xmlns:c16r2="http://schemas.microsoft.com/office/drawing/2015/06/chart">
            <c:ext xmlns:c16="http://schemas.microsoft.com/office/drawing/2014/chart" uri="{C3380CC4-5D6E-409C-BE32-E72D297353CC}">
              <c16:uniqueId val="{00000002-FE69-406C-A270-4EC8A5D18F5E}"/>
            </c:ext>
          </c:extLst>
        </c:ser>
        <c:ser>
          <c:idx val="3"/>
          <c:order val="3"/>
          <c:tx>
            <c:strRef>
              <c:f>'S3'!$B$47</c:f>
              <c:strCache>
                <c:ptCount val="1"/>
                <c:pt idx="0">
                  <c:v>Portugal</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'S3'!$C$47:$L$47</c:f>
              <c:numCache>
                <c:formatCode>#,##0</c:formatCode>
                <c:ptCount val="10"/>
                <c:pt idx="0">
                  <c:v>130475</c:v>
                </c:pt>
                <c:pt idx="1">
                  <c:v>126104</c:v>
                </c:pt>
                <c:pt idx="2">
                  <c:v>113348</c:v>
                </c:pt>
                <c:pt idx="3">
                  <c:v>123297</c:v>
                </c:pt>
                <c:pt idx="4">
                  <c:v>130313</c:v>
                </c:pt>
                <c:pt idx="5">
                  <c:v>134539</c:v>
                </c:pt>
                <c:pt idx="6">
                  <c:v>135171</c:v>
                </c:pt>
                <c:pt idx="7">
                  <c:v>135628</c:v>
                </c:pt>
                <c:pt idx="8">
                  <c:v>130537</c:v>
                </c:pt>
                <c:pt idx="9">
                  <c:v>131821</c:v>
                </c:pt>
              </c:numCache>
            </c:numRef>
          </c:val>
          <c:smooth val="0"/>
          <c:extLst xmlns:c16r2="http://schemas.microsoft.com/office/drawing/2015/06/chart">
            <c:ext xmlns:c16="http://schemas.microsoft.com/office/drawing/2014/chart" uri="{C3380CC4-5D6E-409C-BE32-E72D297353CC}">
              <c16:uniqueId val="{00000003-FE69-406C-A270-4EC8A5D18F5E}"/>
            </c:ext>
          </c:extLst>
        </c:ser>
        <c:dLbls>
          <c:showLegendKey val="0"/>
          <c:showVal val="0"/>
          <c:showCatName val="0"/>
          <c:showSerName val="0"/>
          <c:showPercent val="0"/>
          <c:showBubbleSize val="0"/>
        </c:dLbls>
        <c:marker val="1"/>
        <c:smooth val="0"/>
        <c:axId val="357540352"/>
        <c:axId val="358659712"/>
      </c:lineChart>
      <c:catAx>
        <c:axId val="357540352"/>
        <c:scaling>
          <c:orientation val="minMax"/>
        </c:scaling>
        <c:delete val="0"/>
        <c:axPos val="b"/>
        <c:numFmt formatCode="General" sourceLinked="0"/>
        <c:majorTickMark val="out"/>
        <c:minorTickMark val="none"/>
        <c:tickLblPos val="nextTo"/>
        <c:crossAx val="358659712"/>
        <c:crosses val="autoZero"/>
        <c:auto val="1"/>
        <c:lblAlgn val="ctr"/>
        <c:lblOffset val="100"/>
        <c:noMultiLvlLbl val="0"/>
      </c:catAx>
      <c:valAx>
        <c:axId val="358659712"/>
        <c:scaling>
          <c:orientation val="minMax"/>
        </c:scaling>
        <c:delete val="0"/>
        <c:axPos val="l"/>
        <c:majorGridlines/>
        <c:minorGridlines/>
        <c:title>
          <c:tx>
            <c:rich>
              <a:bodyPr rot="-5400000" vert="horz"/>
              <a:lstStyle/>
              <a:p>
                <a:pPr>
                  <a:defRPr/>
                </a:pPr>
                <a:r>
                  <a:rPr lang="en-US"/>
                  <a:t>Number</a:t>
                </a:r>
              </a:p>
            </c:rich>
          </c:tx>
          <c:layout/>
          <c:overlay val="0"/>
        </c:title>
        <c:numFmt formatCode="#,##0" sourceLinked="1"/>
        <c:majorTickMark val="out"/>
        <c:minorTickMark val="none"/>
        <c:tickLblPos val="nextTo"/>
        <c:crossAx val="3575403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Number of accidents at work</a:t>
            </a:r>
          </a:p>
          <a:p>
            <a:pPr>
              <a:defRPr/>
            </a:pPr>
            <a:r>
              <a:rPr lang="en-US" sz="1000">
                <a:latin typeface="Arial" panose="020B0604020202020204" pitchFamily="34" charset="0"/>
                <a:cs typeface="Arial" panose="020B0604020202020204" pitchFamily="34" charset="0"/>
              </a:rPr>
              <a:t>(</a:t>
            </a:r>
            <a:r>
              <a:rPr lang="en-US" sz="1000" baseline="0">
                <a:latin typeface="Arial" panose="020B0604020202020204" pitchFamily="34" charset="0"/>
                <a:cs typeface="Arial" panose="020B0604020202020204" pitchFamily="34" charset="0"/>
              </a:rPr>
              <a:t>Agriculture; industry and construction (except mining); services of the business economy) </a:t>
            </a:r>
            <a:endParaRPr lang="en-US" sz="10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'S3'!$B$72</c:f>
              <c:strCache>
                <c:ptCount val="1"/>
                <c:pt idx="0">
                  <c:v>Germany </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'S3'!$C$72:$L$72</c:f>
              <c:numCache>
                <c:formatCode>#,##0</c:formatCode>
                <c:ptCount val="10"/>
                <c:pt idx="0">
                  <c:v>761816</c:v>
                </c:pt>
                <c:pt idx="1">
                  <c:v>748029</c:v>
                </c:pt>
                <c:pt idx="2">
                  <c:v>710413</c:v>
                </c:pt>
                <c:pt idx="3">
                  <c:v>722288</c:v>
                </c:pt>
                <c:pt idx="4">
                  <c:v>705290</c:v>
                </c:pt>
                <c:pt idx="5">
                  <c:v>705499</c:v>
                </c:pt>
                <c:pt idx="6">
                  <c:v>712567</c:v>
                </c:pt>
                <c:pt idx="7">
                  <c:v>715599</c:v>
                </c:pt>
                <c:pt idx="8">
                  <c:v>724073</c:v>
                </c:pt>
                <c:pt idx="9">
                  <c:v>718782</c:v>
                </c:pt>
              </c:numCache>
            </c:numRef>
          </c:val>
          <c:smooth val="0"/>
          <c:extLst xmlns:c16r2="http://schemas.microsoft.com/office/drawing/2015/06/chart">
            <c:ext xmlns:c16="http://schemas.microsoft.com/office/drawing/2014/chart" uri="{C3380CC4-5D6E-409C-BE32-E72D297353CC}">
              <c16:uniqueId val="{00000000-D958-4F56-A09E-625EE603DC24}"/>
            </c:ext>
          </c:extLst>
        </c:ser>
        <c:ser>
          <c:idx val="1"/>
          <c:order val="1"/>
          <c:tx>
            <c:strRef>
              <c:f>'S3'!$B$74</c:f>
              <c:strCache>
                <c:ptCount val="1"/>
                <c:pt idx="0">
                  <c:v>Ireland</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'S3'!$C$74:$L$74</c:f>
              <c:numCache>
                <c:formatCode>#,##0</c:formatCode>
                <c:ptCount val="10"/>
                <c:pt idx="0">
                  <c:v>11462</c:v>
                </c:pt>
                <c:pt idx="1">
                  <c:v>11148</c:v>
                </c:pt>
                <c:pt idx="2">
                  <c:v>9836</c:v>
                </c:pt>
                <c:pt idx="3">
                  <c:v>13480</c:v>
                </c:pt>
                <c:pt idx="4">
                  <c:v>13148</c:v>
                </c:pt>
                <c:pt idx="5">
                  <c:v>11561</c:v>
                </c:pt>
                <c:pt idx="6">
                  <c:v>10269</c:v>
                </c:pt>
                <c:pt idx="7">
                  <c:v>15353</c:v>
                </c:pt>
                <c:pt idx="8">
                  <c:v>11798</c:v>
                </c:pt>
                <c:pt idx="9">
                  <c:v>8420</c:v>
                </c:pt>
              </c:numCache>
            </c:numRef>
          </c:val>
          <c:smooth val="0"/>
          <c:extLst xmlns:c16r2="http://schemas.microsoft.com/office/drawing/2015/06/chart">
            <c:ext xmlns:c16="http://schemas.microsoft.com/office/drawing/2014/chart" uri="{C3380CC4-5D6E-409C-BE32-E72D297353CC}">
              <c16:uniqueId val="{00000001-D958-4F56-A09E-625EE603DC24}"/>
            </c:ext>
          </c:extLst>
        </c:ser>
        <c:ser>
          <c:idx val="2"/>
          <c:order val="2"/>
          <c:tx>
            <c:strRef>
              <c:f>'S3'!$B$76</c:f>
              <c:strCache>
                <c:ptCount val="1"/>
                <c:pt idx="0">
                  <c:v>Spain</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'S3'!$C$76:$L$76</c:f>
              <c:numCache>
                <c:formatCode>#,##0</c:formatCode>
                <c:ptCount val="10"/>
                <c:pt idx="0">
                  <c:v>401700</c:v>
                </c:pt>
                <c:pt idx="1">
                  <c:v>3238</c:v>
                </c:pt>
                <c:pt idx="2">
                  <c:v>281318</c:v>
                </c:pt>
                <c:pt idx="3">
                  <c:v>274215</c:v>
                </c:pt>
                <c:pt idx="4">
                  <c:v>288056</c:v>
                </c:pt>
                <c:pt idx="5">
                  <c:v>312852</c:v>
                </c:pt>
                <c:pt idx="6">
                  <c:v>331883</c:v>
                </c:pt>
                <c:pt idx="7">
                  <c:v>353601</c:v>
                </c:pt>
                <c:pt idx="8">
                  <c:v>368190</c:v>
                </c:pt>
                <c:pt idx="9">
                  <c:v>398430</c:v>
                </c:pt>
              </c:numCache>
            </c:numRef>
          </c:val>
          <c:smooth val="0"/>
          <c:extLst xmlns:c16r2="http://schemas.microsoft.com/office/drawing/2015/06/chart">
            <c:ext xmlns:c16="http://schemas.microsoft.com/office/drawing/2014/chart" uri="{C3380CC4-5D6E-409C-BE32-E72D297353CC}">
              <c16:uniqueId val="{00000002-D958-4F56-A09E-625EE603DC24}"/>
            </c:ext>
          </c:extLst>
        </c:ser>
        <c:ser>
          <c:idx val="3"/>
          <c:order val="3"/>
          <c:tx>
            <c:strRef>
              <c:f>'S3'!$B$89</c:f>
              <c:strCache>
                <c:ptCount val="1"/>
                <c:pt idx="0">
                  <c:v>Portugal</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'S3'!$C$89:$L$89</c:f>
              <c:numCache>
                <c:formatCode>#,##0</c:formatCode>
                <c:ptCount val="10"/>
                <c:pt idx="0">
                  <c:v>124935</c:v>
                </c:pt>
                <c:pt idx="1">
                  <c:v>121910</c:v>
                </c:pt>
                <c:pt idx="2">
                  <c:v>109673</c:v>
                </c:pt>
                <c:pt idx="3">
                  <c:v>107231</c:v>
                </c:pt>
                <c:pt idx="4">
                  <c:v>111282</c:v>
                </c:pt>
                <c:pt idx="5">
                  <c:v>113540</c:v>
                </c:pt>
                <c:pt idx="6">
                  <c:v>112066</c:v>
                </c:pt>
                <c:pt idx="7">
                  <c:v>116281</c:v>
                </c:pt>
                <c:pt idx="8">
                  <c:v>110184</c:v>
                </c:pt>
                <c:pt idx="9">
                  <c:v>111046</c:v>
                </c:pt>
              </c:numCache>
            </c:numRef>
          </c:val>
          <c:smooth val="0"/>
          <c:extLst xmlns:c16r2="http://schemas.microsoft.com/office/drawing/2015/06/chart">
            <c:ext xmlns:c16="http://schemas.microsoft.com/office/drawing/2014/chart" uri="{C3380CC4-5D6E-409C-BE32-E72D297353CC}">
              <c16:uniqueId val="{00000003-D958-4F56-A09E-625EE603DC24}"/>
            </c:ext>
          </c:extLst>
        </c:ser>
        <c:dLbls>
          <c:showLegendKey val="0"/>
          <c:showVal val="0"/>
          <c:showCatName val="0"/>
          <c:showSerName val="0"/>
          <c:showPercent val="0"/>
          <c:showBubbleSize val="0"/>
        </c:dLbls>
        <c:marker val="1"/>
        <c:smooth val="0"/>
        <c:axId val="357541888"/>
        <c:axId val="190365696"/>
      </c:lineChart>
      <c:catAx>
        <c:axId val="357541888"/>
        <c:scaling>
          <c:orientation val="minMax"/>
        </c:scaling>
        <c:delete val="0"/>
        <c:axPos val="b"/>
        <c:numFmt formatCode="General" sourceLinked="0"/>
        <c:majorTickMark val="out"/>
        <c:minorTickMark val="none"/>
        <c:tickLblPos val="nextTo"/>
        <c:crossAx val="190365696"/>
        <c:crosses val="autoZero"/>
        <c:auto val="1"/>
        <c:lblAlgn val="ctr"/>
        <c:lblOffset val="100"/>
        <c:noMultiLvlLbl val="0"/>
      </c:catAx>
      <c:valAx>
        <c:axId val="190365696"/>
        <c:scaling>
          <c:orientation val="minMax"/>
        </c:scaling>
        <c:delete val="0"/>
        <c:axPos val="l"/>
        <c:majorGridlines/>
        <c:minorGridlines/>
        <c:title>
          <c:tx>
            <c:rich>
              <a:bodyPr rot="-5400000" vert="horz"/>
              <a:lstStyle/>
              <a:p>
                <a:pPr>
                  <a:defRPr/>
                </a:pPr>
                <a:r>
                  <a:rPr lang="en-US"/>
                  <a:t>Number</a:t>
                </a:r>
              </a:p>
            </c:rich>
          </c:tx>
          <c:layout/>
          <c:overlay val="0"/>
        </c:title>
        <c:numFmt formatCode="#,##0" sourceLinked="1"/>
        <c:majorTickMark val="out"/>
        <c:minorTickMark val="none"/>
        <c:tickLblPos val="nextTo"/>
        <c:crossAx val="35754188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Number of accidents at work</a:t>
            </a:r>
          </a:p>
          <a:p>
            <a:pPr>
              <a:defRPr/>
            </a:pPr>
            <a:r>
              <a:rPr lang="en-US" sz="1000">
                <a:latin typeface="Arial" panose="020B0604020202020204" pitchFamily="34" charset="0"/>
                <a:cs typeface="Arial" panose="020B0604020202020204" pitchFamily="34" charset="0"/>
              </a:rPr>
              <a:t>(</a:t>
            </a:r>
            <a:r>
              <a:rPr lang="en-US" sz="1000" baseline="0">
                <a:latin typeface="Arial" panose="020B0604020202020204" pitchFamily="34" charset="0"/>
                <a:cs typeface="Arial" panose="020B0604020202020204" pitchFamily="34" charset="0"/>
              </a:rPr>
              <a:t>Agriculture, forestry and fishing) </a:t>
            </a:r>
            <a:endParaRPr lang="en-US" sz="10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'S3'!$B$114</c:f>
              <c:strCache>
                <c:ptCount val="1"/>
                <c:pt idx="0">
                  <c:v>Germany</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'S3'!$C$114:$L$114</c:f>
              <c:numCache>
                <c:formatCode>#,##0</c:formatCode>
                <c:ptCount val="10"/>
                <c:pt idx="0">
                  <c:v>68233</c:v>
                </c:pt>
                <c:pt idx="1">
                  <c:v>66919</c:v>
                </c:pt>
                <c:pt idx="2">
                  <c:v>64602</c:v>
                </c:pt>
                <c:pt idx="3">
                  <c:v>64981</c:v>
                </c:pt>
                <c:pt idx="4">
                  <c:v>65815</c:v>
                </c:pt>
                <c:pt idx="5">
                  <c:v>61840</c:v>
                </c:pt>
                <c:pt idx="6">
                  <c:v>64207</c:v>
                </c:pt>
                <c:pt idx="7">
                  <c:v>53209</c:v>
                </c:pt>
                <c:pt idx="8">
                  <c:v>47728</c:v>
                </c:pt>
                <c:pt idx="9">
                  <c:v>44596</c:v>
                </c:pt>
              </c:numCache>
            </c:numRef>
          </c:val>
          <c:smooth val="0"/>
          <c:extLst xmlns:c16r2="http://schemas.microsoft.com/office/drawing/2015/06/chart">
            <c:ext xmlns:c16="http://schemas.microsoft.com/office/drawing/2014/chart" uri="{C3380CC4-5D6E-409C-BE32-E72D297353CC}">
              <c16:uniqueId val="{00000000-3D9A-489D-B792-AAEB8B3946FF}"/>
            </c:ext>
          </c:extLst>
        </c:ser>
        <c:ser>
          <c:idx val="1"/>
          <c:order val="1"/>
          <c:tx>
            <c:strRef>
              <c:f>'S3'!$B$116</c:f>
              <c:strCache>
                <c:ptCount val="1"/>
                <c:pt idx="0">
                  <c:v>Ireland</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'S3'!$C$116:$L$116</c:f>
              <c:numCache>
                <c:formatCode>#,##0</c:formatCode>
                <c:ptCount val="10"/>
                <c:pt idx="0">
                  <c:v>1012</c:v>
                </c:pt>
                <c:pt idx="1">
                  <c:v>407</c:v>
                </c:pt>
                <c:pt idx="2">
                  <c:v>580</c:v>
                </c:pt>
                <c:pt idx="3">
                  <c:v>2081</c:v>
                </c:pt>
                <c:pt idx="4">
                  <c:v>1994</c:v>
                </c:pt>
                <c:pt idx="5">
                  <c:v>1908</c:v>
                </c:pt>
                <c:pt idx="6">
                  <c:v>1121</c:v>
                </c:pt>
                <c:pt idx="7">
                  <c:v>871</c:v>
                </c:pt>
                <c:pt idx="8">
                  <c:v>1135</c:v>
                </c:pt>
                <c:pt idx="9">
                  <c:v>968</c:v>
                </c:pt>
              </c:numCache>
            </c:numRef>
          </c:val>
          <c:smooth val="0"/>
          <c:extLst xmlns:c16r2="http://schemas.microsoft.com/office/drawing/2015/06/chart">
            <c:ext xmlns:c16="http://schemas.microsoft.com/office/drawing/2014/chart" uri="{C3380CC4-5D6E-409C-BE32-E72D297353CC}">
              <c16:uniqueId val="{00000001-3D9A-489D-B792-AAEB8B3946FF}"/>
            </c:ext>
          </c:extLst>
        </c:ser>
        <c:ser>
          <c:idx val="2"/>
          <c:order val="2"/>
          <c:tx>
            <c:strRef>
              <c:f>'S3'!$B$118</c:f>
              <c:strCache>
                <c:ptCount val="1"/>
                <c:pt idx="0">
                  <c:v>Spain</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'S3'!$C$118:$L$118</c:f>
              <c:numCache>
                <c:formatCode>#,##0</c:formatCode>
                <c:ptCount val="10"/>
                <c:pt idx="0">
                  <c:v>24781</c:v>
                </c:pt>
                <c:pt idx="1">
                  <c:v>382303</c:v>
                </c:pt>
                <c:pt idx="2">
                  <c:v>21880</c:v>
                </c:pt>
                <c:pt idx="3">
                  <c:v>23982</c:v>
                </c:pt>
                <c:pt idx="4">
                  <c:v>26246</c:v>
                </c:pt>
                <c:pt idx="5">
                  <c:v>27568</c:v>
                </c:pt>
                <c:pt idx="6">
                  <c:v>27647</c:v>
                </c:pt>
                <c:pt idx="7">
                  <c:v>29384</c:v>
                </c:pt>
                <c:pt idx="8">
                  <c:v>29424</c:v>
                </c:pt>
                <c:pt idx="9">
                  <c:v>30992</c:v>
                </c:pt>
              </c:numCache>
            </c:numRef>
          </c:val>
          <c:smooth val="0"/>
          <c:extLst xmlns:c16r2="http://schemas.microsoft.com/office/drawing/2015/06/chart">
            <c:ext xmlns:c16="http://schemas.microsoft.com/office/drawing/2014/chart" uri="{C3380CC4-5D6E-409C-BE32-E72D297353CC}">
              <c16:uniqueId val="{00000002-3D9A-489D-B792-AAEB8B3946FF}"/>
            </c:ext>
          </c:extLst>
        </c:ser>
        <c:ser>
          <c:idx val="3"/>
          <c:order val="3"/>
          <c:tx>
            <c:strRef>
              <c:f>'S3'!$B$131</c:f>
              <c:strCache>
                <c:ptCount val="1"/>
                <c:pt idx="0">
                  <c:v>Portugal</c:v>
                </c:pt>
              </c:strCache>
            </c:strRef>
          </c:tx>
          <c:cat>
            <c:strRef>
              <c:f>'S3'!$C$24:$L$24</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'S3'!$C$131:$L$131</c:f>
              <c:numCache>
                <c:formatCode>#,##0</c:formatCode>
                <c:ptCount val="10"/>
                <c:pt idx="0">
                  <c:v>5242</c:v>
                </c:pt>
                <c:pt idx="1">
                  <c:v>4979</c:v>
                </c:pt>
                <c:pt idx="2">
                  <c:v>4227</c:v>
                </c:pt>
                <c:pt idx="3">
                  <c:v>4795</c:v>
                </c:pt>
                <c:pt idx="4">
                  <c:v>6333</c:v>
                </c:pt>
                <c:pt idx="5">
                  <c:v>6586</c:v>
                </c:pt>
                <c:pt idx="6">
                  <c:v>5813</c:v>
                </c:pt>
                <c:pt idx="7">
                  <c:v>4818</c:v>
                </c:pt>
                <c:pt idx="8">
                  <c:v>5025</c:v>
                </c:pt>
                <c:pt idx="9">
                  <c:v>4916</c:v>
                </c:pt>
              </c:numCache>
            </c:numRef>
          </c:val>
          <c:smooth val="0"/>
          <c:extLst xmlns:c16r2="http://schemas.microsoft.com/office/drawing/2015/06/chart">
            <c:ext xmlns:c16="http://schemas.microsoft.com/office/drawing/2014/chart" uri="{C3380CC4-5D6E-409C-BE32-E72D297353CC}">
              <c16:uniqueId val="{00000003-3D9A-489D-B792-AAEB8B3946FF}"/>
            </c:ext>
          </c:extLst>
        </c:ser>
        <c:dLbls>
          <c:showLegendKey val="0"/>
          <c:showVal val="0"/>
          <c:showCatName val="0"/>
          <c:showSerName val="0"/>
          <c:showPercent val="0"/>
          <c:showBubbleSize val="0"/>
        </c:dLbls>
        <c:marker val="1"/>
        <c:smooth val="0"/>
        <c:axId val="151318528"/>
        <c:axId val="190368000"/>
      </c:lineChart>
      <c:catAx>
        <c:axId val="151318528"/>
        <c:scaling>
          <c:orientation val="minMax"/>
        </c:scaling>
        <c:delete val="0"/>
        <c:axPos val="b"/>
        <c:numFmt formatCode="General" sourceLinked="0"/>
        <c:majorTickMark val="out"/>
        <c:minorTickMark val="none"/>
        <c:tickLblPos val="nextTo"/>
        <c:crossAx val="190368000"/>
        <c:crosses val="autoZero"/>
        <c:auto val="1"/>
        <c:lblAlgn val="ctr"/>
        <c:lblOffset val="100"/>
        <c:noMultiLvlLbl val="0"/>
      </c:catAx>
      <c:valAx>
        <c:axId val="190368000"/>
        <c:scaling>
          <c:orientation val="minMax"/>
        </c:scaling>
        <c:delete val="0"/>
        <c:axPos val="l"/>
        <c:majorGridlines/>
        <c:minorGridlines/>
        <c:title>
          <c:tx>
            <c:rich>
              <a:bodyPr rot="-5400000" vert="horz"/>
              <a:lstStyle/>
              <a:p>
                <a:pPr>
                  <a:defRPr/>
                </a:pPr>
                <a:r>
                  <a:rPr lang="en-US"/>
                  <a:t>Number</a:t>
                </a:r>
              </a:p>
            </c:rich>
          </c:tx>
          <c:layout/>
          <c:overlay val="0"/>
        </c:title>
        <c:numFmt formatCode="#,##0" sourceLinked="1"/>
        <c:majorTickMark val="out"/>
        <c:minorTickMark val="none"/>
        <c:tickLblPos val="nextTo"/>
        <c:crossAx val="15131852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DE</a:t>
            </a:r>
            <a:r>
              <a:rPr lang="en-US" sz="1400" baseline="0">
                <a:latin typeface="Arial" panose="020B0604020202020204" pitchFamily="34" charset="0"/>
                <a:cs typeface="Arial" panose="020B0604020202020204" pitchFamily="34" charset="0"/>
              </a:rPr>
              <a:t> metal ores</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'SU1'!$B$61</c:f>
              <c:strCache>
                <c:ptCount val="1"/>
                <c:pt idx="0">
                  <c:v>Germany</c:v>
                </c:pt>
              </c:strCache>
            </c:strRef>
          </c:tx>
          <c:cat>
            <c:strRef>
              <c:f>'SU1'!$C$54:$M$54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'SU1'!$C$61:$M$61</c:f>
              <c:numCache>
                <c:formatCode>#,##0.##########</c:formatCode>
                <c:ptCount val="11"/>
                <c:pt idx="0">
                  <c:v>5.0000000000000001E-3</c:v>
                </c:pt>
                <c:pt idx="1">
                  <c:v>6.0000000000000001E-3</c:v>
                </c:pt>
                <c:pt idx="2">
                  <c:v>6.0000000000000001E-3</c:v>
                </c:pt>
                <c:pt idx="3">
                  <c:v>5.0000000000000001E-3</c:v>
                </c:pt>
                <c:pt idx="4">
                  <c:v>6.0000000000000001E-3</c:v>
                </c:pt>
                <c:pt idx="5">
                  <c:v>6.0000000000000001E-3</c:v>
                </c:pt>
                <c:pt idx="6">
                  <c:v>6.0000000000000001E-3</c:v>
                </c:pt>
                <c:pt idx="7">
                  <c:v>6.0000000000000001E-3</c:v>
                </c:pt>
                <c:pt idx="8">
                  <c:v>6.0000000000000001E-3</c:v>
                </c:pt>
                <c:pt idx="9">
                  <c:v>7.0000000000000001E-3</c:v>
                </c:pt>
                <c:pt idx="10">
                  <c:v>7.0000000000000001E-3</c:v>
                </c:pt>
              </c:numCache>
            </c:numRef>
          </c:val>
          <c:smooth val="0"/>
          <c:extLst xmlns:c16r2="http://schemas.microsoft.com/office/drawing/2015/06/chart">
            <c:ext xmlns:c16="http://schemas.microsoft.com/office/drawing/2014/chart" uri="{C3380CC4-5D6E-409C-BE32-E72D297353CC}">
              <c16:uniqueId val="{00000000-FBDB-436A-85B0-D7074E32129E}"/>
            </c:ext>
          </c:extLst>
        </c:ser>
        <c:ser>
          <c:idx val="1"/>
          <c:order val="1"/>
          <c:tx>
            <c:strRef>
              <c:f>'SU1'!$B$63</c:f>
              <c:strCache>
                <c:ptCount val="1"/>
                <c:pt idx="0">
                  <c:v>Ireland</c:v>
                </c:pt>
              </c:strCache>
            </c:strRef>
          </c:tx>
          <c:cat>
            <c:strRef>
              <c:f>'SU1'!$C$54:$M$54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'SU1'!$C$63:$M$63</c:f>
              <c:numCache>
                <c:formatCode>#,##0.##########</c:formatCode>
                <c:ptCount val="11"/>
                <c:pt idx="0">
                  <c:v>0.93899999999999995</c:v>
                </c:pt>
                <c:pt idx="1">
                  <c:v>0.91200000000000003</c:v>
                </c:pt>
                <c:pt idx="2">
                  <c:v>0.91400000000000003</c:v>
                </c:pt>
                <c:pt idx="3">
                  <c:v>0.82599999999999996</c:v>
                </c:pt>
                <c:pt idx="4">
                  <c:v>0.78500000000000003</c:v>
                </c:pt>
                <c:pt idx="5">
                  <c:v>0.72299999999999998</c:v>
                </c:pt>
                <c:pt idx="6">
                  <c:v>0.54700000000000004</c:v>
                </c:pt>
                <c:pt idx="7">
                  <c:v>0.48099999999999998</c:v>
                </c:pt>
                <c:pt idx="8">
                  <c:v>0.45200000000000001</c:v>
                </c:pt>
                <c:pt idx="9">
                  <c:v>0.499</c:v>
                </c:pt>
                <c:pt idx="10">
                  <c:v>0.46500000000000002</c:v>
                </c:pt>
              </c:numCache>
            </c:numRef>
          </c:val>
          <c:smooth val="0"/>
          <c:extLst xmlns:c16r2="http://schemas.microsoft.com/office/drawing/2015/06/chart">
            <c:ext xmlns:c16="http://schemas.microsoft.com/office/drawing/2014/chart" uri="{C3380CC4-5D6E-409C-BE32-E72D297353CC}">
              <c16:uniqueId val="{00000001-FBDB-436A-85B0-D7074E32129E}"/>
            </c:ext>
          </c:extLst>
        </c:ser>
        <c:ser>
          <c:idx val="2"/>
          <c:order val="2"/>
          <c:tx>
            <c:strRef>
              <c:f>'SU1'!$B$65</c:f>
              <c:strCache>
                <c:ptCount val="1"/>
                <c:pt idx="0">
                  <c:v>Spain</c:v>
                </c:pt>
              </c:strCache>
            </c:strRef>
          </c:tx>
          <c:cat>
            <c:strRef>
              <c:f>'SU1'!$C$54:$M$54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'SU1'!$C$65:$M$65</c:f>
              <c:numCache>
                <c:formatCode>#,##0.##########</c:formatCode>
                <c:ptCount val="11"/>
                <c:pt idx="0">
                  <c:v>0.14599999999999999</c:v>
                </c:pt>
                <c:pt idx="1">
                  <c:v>7.6999999999999999E-2</c:v>
                </c:pt>
                <c:pt idx="2">
                  <c:v>0.10299999999999999</c:v>
                </c:pt>
                <c:pt idx="3">
                  <c:v>0.13</c:v>
                </c:pt>
                <c:pt idx="4">
                  <c:v>0.14099999999999999</c:v>
                </c:pt>
                <c:pt idx="5">
                  <c:v>0.161</c:v>
                </c:pt>
                <c:pt idx="6">
                  <c:v>0.29499999999999998</c:v>
                </c:pt>
                <c:pt idx="7">
                  <c:v>0.308</c:v>
                </c:pt>
                <c:pt idx="8">
                  <c:v>0.41399999999999998</c:v>
                </c:pt>
                <c:pt idx="9">
                  <c:v>0.38900000000000001</c:v>
                </c:pt>
                <c:pt idx="10">
                  <c:v>0.42599999999999999</c:v>
                </c:pt>
              </c:numCache>
            </c:numRef>
          </c:val>
          <c:smooth val="0"/>
          <c:extLst xmlns:c16r2="http://schemas.microsoft.com/office/drawing/2015/06/chart">
            <c:ext xmlns:c16="http://schemas.microsoft.com/office/drawing/2014/chart" uri="{C3380CC4-5D6E-409C-BE32-E72D297353CC}">
              <c16:uniqueId val="{00000002-FBDB-436A-85B0-D7074E32129E}"/>
            </c:ext>
          </c:extLst>
        </c:ser>
        <c:ser>
          <c:idx val="3"/>
          <c:order val="3"/>
          <c:tx>
            <c:strRef>
              <c:f>'SU1'!$B$78</c:f>
              <c:strCache>
                <c:ptCount val="1"/>
                <c:pt idx="0">
                  <c:v>Portugal</c:v>
                </c:pt>
              </c:strCache>
            </c:strRef>
          </c:tx>
          <c:cat>
            <c:strRef>
              <c:f>'SU1'!$C$54:$M$54</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'SU1'!$C$78:$M$78</c:f>
              <c:numCache>
                <c:formatCode>#,##0.##########</c:formatCode>
                <c:ptCount val="11"/>
                <c:pt idx="0">
                  <c:v>0.91900000000000004</c:v>
                </c:pt>
                <c:pt idx="1">
                  <c:v>0.96499999999999997</c:v>
                </c:pt>
                <c:pt idx="2">
                  <c:v>0.94199999999999995</c:v>
                </c:pt>
                <c:pt idx="3">
                  <c:v>1.0369999999999999</c:v>
                </c:pt>
                <c:pt idx="4">
                  <c:v>1.04</c:v>
                </c:pt>
                <c:pt idx="5">
                  <c:v>1.1040000000000001</c:v>
                </c:pt>
                <c:pt idx="6">
                  <c:v>1.0269999999999999</c:v>
                </c:pt>
                <c:pt idx="7">
                  <c:v>0.90700000000000003</c:v>
                </c:pt>
                <c:pt idx="8">
                  <c:v>0.90700000000000003</c:v>
                </c:pt>
                <c:pt idx="9">
                  <c:v>0.91100000000000003</c:v>
                </c:pt>
                <c:pt idx="10">
                  <c:v>0.79600000000000004</c:v>
                </c:pt>
              </c:numCache>
            </c:numRef>
          </c:val>
          <c:smooth val="0"/>
          <c:extLst xmlns:c16r2="http://schemas.microsoft.com/office/drawing/2015/06/chart">
            <c:ext xmlns:c16="http://schemas.microsoft.com/office/drawing/2014/chart" uri="{C3380CC4-5D6E-409C-BE32-E72D297353CC}">
              <c16:uniqueId val="{00000003-FBDB-436A-85B0-D7074E32129E}"/>
            </c:ext>
          </c:extLst>
        </c:ser>
        <c:dLbls>
          <c:showLegendKey val="0"/>
          <c:showVal val="0"/>
          <c:showCatName val="0"/>
          <c:showSerName val="0"/>
          <c:showPercent val="0"/>
          <c:showBubbleSize val="0"/>
        </c:dLbls>
        <c:marker val="1"/>
        <c:smooth val="0"/>
        <c:axId val="355670016"/>
        <c:axId val="354549056"/>
      </c:lineChart>
      <c:catAx>
        <c:axId val="355670016"/>
        <c:scaling>
          <c:orientation val="minMax"/>
        </c:scaling>
        <c:delete val="0"/>
        <c:axPos val="b"/>
        <c:numFmt formatCode="General" sourceLinked="0"/>
        <c:majorTickMark val="out"/>
        <c:minorTickMark val="none"/>
        <c:tickLblPos val="nextTo"/>
        <c:crossAx val="354549056"/>
        <c:crosses val="autoZero"/>
        <c:auto val="1"/>
        <c:lblAlgn val="ctr"/>
        <c:lblOffset val="100"/>
        <c:noMultiLvlLbl val="0"/>
      </c:catAx>
      <c:valAx>
        <c:axId val="354549056"/>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5670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Number of accidents at work</a:t>
            </a:r>
          </a:p>
          <a:p>
            <a:pPr>
              <a:defRPr/>
            </a:pPr>
            <a:r>
              <a:rPr lang="en-US" sz="1000">
                <a:latin typeface="Arial" panose="020B0604020202020204" pitchFamily="34" charset="0"/>
                <a:cs typeface="Arial" panose="020B0604020202020204" pitchFamily="34" charset="0"/>
              </a:rPr>
              <a:t>(</a:t>
            </a:r>
            <a:r>
              <a:rPr lang="en-US" sz="1000" baseline="0">
                <a:latin typeface="Arial" panose="020B0604020202020204" pitchFamily="34" charset="0"/>
                <a:cs typeface="Arial" panose="020B0604020202020204" pitchFamily="34" charset="0"/>
              </a:rPr>
              <a:t>Mining and quarrying) </a:t>
            </a:r>
            <a:endParaRPr lang="en-US" sz="10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'S3'!$B$156</c:f>
              <c:strCache>
                <c:ptCount val="1"/>
                <c:pt idx="0">
                  <c:v>Germany</c:v>
                </c:pt>
              </c:strCache>
            </c:strRef>
          </c:tx>
          <c:cat>
            <c:strRef>
              <c:f>'S3'!$C$150:$L$150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'S3'!$C$156:$L$156</c:f>
              <c:numCache>
                <c:formatCode>#,##0</c:formatCode>
                <c:ptCount val="10"/>
                <c:pt idx="0">
                  <c:v>2799</c:v>
                </c:pt>
                <c:pt idx="1">
                  <c:v>2734</c:v>
                </c:pt>
                <c:pt idx="2">
                  <c:v>2178</c:v>
                </c:pt>
                <c:pt idx="3">
                  <c:v>2248</c:v>
                </c:pt>
                <c:pt idx="4">
                  <c:v>1486</c:v>
                </c:pt>
                <c:pt idx="5">
                  <c:v>1407</c:v>
                </c:pt>
                <c:pt idx="6">
                  <c:v>1409</c:v>
                </c:pt>
                <c:pt idx="7">
                  <c:v>2477</c:v>
                </c:pt>
                <c:pt idx="8">
                  <c:v>1636</c:v>
                </c:pt>
                <c:pt idx="9">
                  <c:v>1598</c:v>
                </c:pt>
              </c:numCache>
            </c:numRef>
          </c:val>
          <c:smooth val="0"/>
          <c:extLst xmlns:c16r2="http://schemas.microsoft.com/office/drawing/2015/06/chart">
            <c:ext xmlns:c16="http://schemas.microsoft.com/office/drawing/2014/chart" uri="{C3380CC4-5D6E-409C-BE32-E72D297353CC}">
              <c16:uniqueId val="{00000004-1FF2-417F-9A74-ED670CA0A6E8}"/>
            </c:ext>
          </c:extLst>
        </c:ser>
        <c:ser>
          <c:idx val="1"/>
          <c:order val="1"/>
          <c:tx>
            <c:strRef>
              <c:f>'S3'!$B$158</c:f>
              <c:strCache>
                <c:ptCount val="1"/>
                <c:pt idx="0">
                  <c:v>Ireland</c:v>
                </c:pt>
              </c:strCache>
            </c:strRef>
          </c:tx>
          <c:cat>
            <c:strRef>
              <c:f>'S3'!$C$150:$L$150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'S3'!$C$158:$L$158</c:f>
              <c:numCache>
                <c:formatCode>#,##0</c:formatCode>
                <c:ptCount val="10"/>
                <c:pt idx="0">
                  <c:v>65</c:v>
                </c:pt>
                <c:pt idx="1">
                  <c:v>108</c:v>
                </c:pt>
                <c:pt idx="2">
                  <c:v>79</c:v>
                </c:pt>
                <c:pt idx="3">
                  <c:v>90</c:v>
                </c:pt>
                <c:pt idx="4">
                  <c:v>71</c:v>
                </c:pt>
                <c:pt idx="5">
                  <c:v>99</c:v>
                </c:pt>
                <c:pt idx="6">
                  <c:v>78</c:v>
                </c:pt>
                <c:pt idx="7">
                  <c:v>139</c:v>
                </c:pt>
                <c:pt idx="8">
                  <c:v>81</c:v>
                </c:pt>
                <c:pt idx="9">
                  <c:v>34</c:v>
                </c:pt>
              </c:numCache>
            </c:numRef>
          </c:val>
          <c:smooth val="0"/>
          <c:extLst xmlns:c16r2="http://schemas.microsoft.com/office/drawing/2015/06/chart">
            <c:ext xmlns:c16="http://schemas.microsoft.com/office/drawing/2014/chart" uri="{C3380CC4-5D6E-409C-BE32-E72D297353CC}">
              <c16:uniqueId val="{00000005-1FF2-417F-9A74-ED670CA0A6E8}"/>
            </c:ext>
          </c:extLst>
        </c:ser>
        <c:ser>
          <c:idx val="2"/>
          <c:order val="2"/>
          <c:tx>
            <c:strRef>
              <c:f>'S3'!$B$160</c:f>
              <c:strCache>
                <c:ptCount val="1"/>
                <c:pt idx="0">
                  <c:v>Spain</c:v>
                </c:pt>
              </c:strCache>
            </c:strRef>
          </c:tx>
          <c:cat>
            <c:strRef>
              <c:f>'S3'!$C$150:$L$150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'S3'!$C$160:$L$160</c:f>
              <c:numCache>
                <c:formatCode>#,##0</c:formatCode>
                <c:ptCount val="10"/>
                <c:pt idx="0">
                  <c:v>3825</c:v>
                </c:pt>
                <c:pt idx="1">
                  <c:v>86626</c:v>
                </c:pt>
                <c:pt idx="2">
                  <c:v>2711</c:v>
                </c:pt>
                <c:pt idx="3">
                  <c:v>2233</c:v>
                </c:pt>
                <c:pt idx="4">
                  <c:v>2462</c:v>
                </c:pt>
                <c:pt idx="5">
                  <c:v>2353</c:v>
                </c:pt>
                <c:pt idx="6">
                  <c:v>1939</c:v>
                </c:pt>
                <c:pt idx="7">
                  <c:v>1544</c:v>
                </c:pt>
                <c:pt idx="8">
                  <c:v>1604</c:v>
                </c:pt>
                <c:pt idx="9">
                  <c:v>1346</c:v>
                </c:pt>
              </c:numCache>
            </c:numRef>
          </c:val>
          <c:smooth val="0"/>
          <c:extLst xmlns:c16r2="http://schemas.microsoft.com/office/drawing/2015/06/chart">
            <c:ext xmlns:c16="http://schemas.microsoft.com/office/drawing/2014/chart" uri="{C3380CC4-5D6E-409C-BE32-E72D297353CC}">
              <c16:uniqueId val="{00000006-1FF2-417F-9A74-ED670CA0A6E8}"/>
            </c:ext>
          </c:extLst>
        </c:ser>
        <c:ser>
          <c:idx val="3"/>
          <c:order val="3"/>
          <c:tx>
            <c:strRef>
              <c:f>'S3'!$B$173</c:f>
              <c:strCache>
                <c:ptCount val="1"/>
                <c:pt idx="0">
                  <c:v>Portugal</c:v>
                </c:pt>
              </c:strCache>
            </c:strRef>
          </c:tx>
          <c:cat>
            <c:strRef>
              <c:f>'S3'!$C$150:$L$150</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'S3'!$C$173:$L$173</c:f>
              <c:numCache>
                <c:formatCode>#,##0</c:formatCode>
                <c:ptCount val="10"/>
                <c:pt idx="0">
                  <c:v>1179</c:v>
                </c:pt>
                <c:pt idx="1">
                  <c:v>785</c:v>
                </c:pt>
                <c:pt idx="2">
                  <c:v>892</c:v>
                </c:pt>
                <c:pt idx="3">
                  <c:v>760</c:v>
                </c:pt>
                <c:pt idx="4">
                  <c:v>728</c:v>
                </c:pt>
                <c:pt idx="5">
                  <c:v>388</c:v>
                </c:pt>
                <c:pt idx="6">
                  <c:v>666</c:v>
                </c:pt>
                <c:pt idx="7">
                  <c:v>503</c:v>
                </c:pt>
                <c:pt idx="8">
                  <c:v>602</c:v>
                </c:pt>
                <c:pt idx="9">
                  <c:v>575</c:v>
                </c:pt>
              </c:numCache>
            </c:numRef>
          </c:val>
          <c:smooth val="0"/>
          <c:extLst xmlns:c16r2="http://schemas.microsoft.com/office/drawing/2015/06/chart">
            <c:ext xmlns:c16="http://schemas.microsoft.com/office/drawing/2014/chart" uri="{C3380CC4-5D6E-409C-BE32-E72D297353CC}">
              <c16:uniqueId val="{00000007-1FF2-417F-9A74-ED670CA0A6E8}"/>
            </c:ext>
          </c:extLst>
        </c:ser>
        <c:dLbls>
          <c:showLegendKey val="0"/>
          <c:showVal val="0"/>
          <c:showCatName val="0"/>
          <c:showSerName val="0"/>
          <c:showPercent val="0"/>
          <c:showBubbleSize val="0"/>
        </c:dLbls>
        <c:marker val="1"/>
        <c:smooth val="0"/>
        <c:axId val="151320064"/>
        <c:axId val="190370304"/>
      </c:lineChart>
      <c:catAx>
        <c:axId val="151320064"/>
        <c:scaling>
          <c:orientation val="minMax"/>
        </c:scaling>
        <c:delete val="0"/>
        <c:axPos val="b"/>
        <c:numFmt formatCode="General" sourceLinked="0"/>
        <c:majorTickMark val="out"/>
        <c:minorTickMark val="none"/>
        <c:tickLblPos val="nextTo"/>
        <c:crossAx val="190370304"/>
        <c:crosses val="autoZero"/>
        <c:auto val="1"/>
        <c:lblAlgn val="ctr"/>
        <c:lblOffset val="100"/>
        <c:noMultiLvlLbl val="0"/>
      </c:catAx>
      <c:valAx>
        <c:axId val="190370304"/>
        <c:scaling>
          <c:orientation val="minMax"/>
        </c:scaling>
        <c:delete val="0"/>
        <c:axPos val="l"/>
        <c:majorGridlines/>
        <c:minorGridlines/>
        <c:title>
          <c:tx>
            <c:rich>
              <a:bodyPr rot="-5400000" vert="horz"/>
              <a:lstStyle/>
              <a:p>
                <a:pPr>
                  <a:defRPr/>
                </a:pPr>
                <a:r>
                  <a:rPr lang="en-US"/>
                  <a:t>Number</a:t>
                </a:r>
              </a:p>
            </c:rich>
          </c:tx>
          <c:layout/>
          <c:overlay val="0"/>
        </c:title>
        <c:numFmt formatCode="#,##0" sourceLinked="1"/>
        <c:majorTickMark val="out"/>
        <c:minorTickMark val="none"/>
        <c:tickLblPos val="nextTo"/>
        <c:crossAx val="1513200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Number of accidents at work</a:t>
            </a:r>
          </a:p>
          <a:p>
            <a:pPr>
              <a:defRPr/>
            </a:pPr>
            <a:r>
              <a:rPr lang="en-US" sz="1000">
                <a:latin typeface="Arial" panose="020B0604020202020204" pitchFamily="34" charset="0"/>
                <a:cs typeface="Arial" panose="020B0604020202020204" pitchFamily="34" charset="0"/>
              </a:rPr>
              <a:t>(</a:t>
            </a:r>
            <a:r>
              <a:rPr lang="en-US" sz="1000" baseline="0">
                <a:latin typeface="Arial" panose="020B0604020202020204" pitchFamily="34" charset="0"/>
                <a:cs typeface="Arial" panose="020B0604020202020204" pitchFamily="34" charset="0"/>
              </a:rPr>
              <a:t>Manufacturing) </a:t>
            </a:r>
            <a:endParaRPr lang="en-US" sz="10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'S3'!$B$198</c:f>
              <c:strCache>
                <c:ptCount val="1"/>
                <c:pt idx="0">
                  <c:v>Germany</c:v>
                </c:pt>
              </c:strCache>
            </c:strRef>
          </c:tx>
          <c:cat>
            <c:strRef>
              <c:f>'S3'!$C$192:$L$192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'S3'!$C$198:$L$198</c:f>
              <c:numCache>
                <c:formatCode>#,##0</c:formatCode>
                <c:ptCount val="10"/>
                <c:pt idx="0">
                  <c:v>230878</c:v>
                </c:pt>
                <c:pt idx="1">
                  <c:v>227611</c:v>
                </c:pt>
                <c:pt idx="2">
                  <c:v>223015</c:v>
                </c:pt>
                <c:pt idx="3">
                  <c:v>224852</c:v>
                </c:pt>
                <c:pt idx="4">
                  <c:v>212934</c:v>
                </c:pt>
                <c:pt idx="5">
                  <c:v>213608</c:v>
                </c:pt>
                <c:pt idx="6">
                  <c:v>214713</c:v>
                </c:pt>
                <c:pt idx="7">
                  <c:v>199361</c:v>
                </c:pt>
                <c:pt idx="8">
                  <c:v>204894</c:v>
                </c:pt>
                <c:pt idx="9">
                  <c:v>200434</c:v>
                </c:pt>
              </c:numCache>
            </c:numRef>
          </c:val>
          <c:smooth val="0"/>
          <c:extLst xmlns:c16r2="http://schemas.microsoft.com/office/drawing/2015/06/chart">
            <c:ext xmlns:c16="http://schemas.microsoft.com/office/drawing/2014/chart" uri="{C3380CC4-5D6E-409C-BE32-E72D297353CC}">
              <c16:uniqueId val="{00000000-CF23-40BE-A4EB-F0A2571E1F00}"/>
            </c:ext>
          </c:extLst>
        </c:ser>
        <c:ser>
          <c:idx val="1"/>
          <c:order val="1"/>
          <c:tx>
            <c:strRef>
              <c:f>'S3'!$B$200</c:f>
              <c:strCache>
                <c:ptCount val="1"/>
                <c:pt idx="0">
                  <c:v>Ireland</c:v>
                </c:pt>
              </c:strCache>
            </c:strRef>
          </c:tx>
          <c:cat>
            <c:strRef>
              <c:f>'S3'!$C$192:$L$192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'S3'!$C$200:$L$200</c:f>
              <c:numCache>
                <c:formatCode>#,##0</c:formatCode>
                <c:ptCount val="10"/>
                <c:pt idx="0">
                  <c:v>1564</c:v>
                </c:pt>
                <c:pt idx="1">
                  <c:v>2823</c:v>
                </c:pt>
                <c:pt idx="2">
                  <c:v>1824</c:v>
                </c:pt>
                <c:pt idx="3">
                  <c:v>2416</c:v>
                </c:pt>
                <c:pt idx="4">
                  <c:v>2949</c:v>
                </c:pt>
                <c:pt idx="5">
                  <c:v>3133</c:v>
                </c:pt>
                <c:pt idx="6">
                  <c:v>2008</c:v>
                </c:pt>
                <c:pt idx="7">
                  <c:v>3641</c:v>
                </c:pt>
                <c:pt idx="8">
                  <c:v>2115</c:v>
                </c:pt>
                <c:pt idx="9">
                  <c:v>1526</c:v>
                </c:pt>
              </c:numCache>
            </c:numRef>
          </c:val>
          <c:smooth val="0"/>
          <c:extLst xmlns:c16r2="http://schemas.microsoft.com/office/drawing/2015/06/chart">
            <c:ext xmlns:c16="http://schemas.microsoft.com/office/drawing/2014/chart" uri="{C3380CC4-5D6E-409C-BE32-E72D297353CC}">
              <c16:uniqueId val="{00000001-CF23-40BE-A4EB-F0A2571E1F00}"/>
            </c:ext>
          </c:extLst>
        </c:ser>
        <c:ser>
          <c:idx val="2"/>
          <c:order val="2"/>
          <c:tx>
            <c:strRef>
              <c:f>'S3'!$B$202</c:f>
              <c:strCache>
                <c:ptCount val="1"/>
                <c:pt idx="0">
                  <c:v>Spain</c:v>
                </c:pt>
              </c:strCache>
            </c:strRef>
          </c:tx>
          <c:cat>
            <c:strRef>
              <c:f>'S3'!$C$192:$L$192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'S3'!$C$202:$L$202</c:f>
              <c:numCache>
                <c:formatCode>#,##0</c:formatCode>
                <c:ptCount val="10"/>
                <c:pt idx="0">
                  <c:v>98437</c:v>
                </c:pt>
                <c:pt idx="1">
                  <c:v>454</c:v>
                </c:pt>
                <c:pt idx="2">
                  <c:v>63212</c:v>
                </c:pt>
                <c:pt idx="3">
                  <c:v>59950</c:v>
                </c:pt>
                <c:pt idx="4">
                  <c:v>62005</c:v>
                </c:pt>
                <c:pt idx="5">
                  <c:v>66266</c:v>
                </c:pt>
                <c:pt idx="6">
                  <c:v>69642</c:v>
                </c:pt>
                <c:pt idx="7">
                  <c:v>73387</c:v>
                </c:pt>
                <c:pt idx="8">
                  <c:v>76558</c:v>
                </c:pt>
                <c:pt idx="9">
                  <c:v>82364</c:v>
                </c:pt>
              </c:numCache>
            </c:numRef>
          </c:val>
          <c:smooth val="0"/>
          <c:extLst xmlns:c16r2="http://schemas.microsoft.com/office/drawing/2015/06/chart">
            <c:ext xmlns:c16="http://schemas.microsoft.com/office/drawing/2014/chart" uri="{C3380CC4-5D6E-409C-BE32-E72D297353CC}">
              <c16:uniqueId val="{00000002-CF23-40BE-A4EB-F0A2571E1F00}"/>
            </c:ext>
          </c:extLst>
        </c:ser>
        <c:ser>
          <c:idx val="3"/>
          <c:order val="3"/>
          <c:tx>
            <c:strRef>
              <c:f>'S3'!$B$215</c:f>
              <c:strCache>
                <c:ptCount val="1"/>
                <c:pt idx="0">
                  <c:v>Portugal</c:v>
                </c:pt>
              </c:strCache>
            </c:strRef>
          </c:tx>
          <c:cat>
            <c:strRef>
              <c:f>'S3'!$C$192:$L$192</c:f>
              <c:strCache>
                <c:ptCount val="10"/>
                <c:pt idx="0">
                  <c:v>2010</c:v>
                </c:pt>
                <c:pt idx="1">
                  <c:v>2011</c:v>
                </c:pt>
                <c:pt idx="2">
                  <c:v>2012</c:v>
                </c:pt>
                <c:pt idx="3">
                  <c:v>2013</c:v>
                </c:pt>
                <c:pt idx="4">
                  <c:v>2014</c:v>
                </c:pt>
                <c:pt idx="5">
                  <c:v>2015</c:v>
                </c:pt>
                <c:pt idx="6">
                  <c:v>2016</c:v>
                </c:pt>
                <c:pt idx="7">
                  <c:v>2017</c:v>
                </c:pt>
                <c:pt idx="8">
                  <c:v>2018</c:v>
                </c:pt>
                <c:pt idx="9">
                  <c:v>2019</c:v>
                </c:pt>
              </c:strCache>
            </c:strRef>
          </c:cat>
          <c:val>
            <c:numRef>
              <c:f>'S3'!$C$215:$L$215</c:f>
              <c:numCache>
                <c:formatCode>#,##0</c:formatCode>
                <c:ptCount val="10"/>
                <c:pt idx="0">
                  <c:v>36555</c:v>
                </c:pt>
                <c:pt idx="1">
                  <c:v>34775</c:v>
                </c:pt>
                <c:pt idx="2">
                  <c:v>33115</c:v>
                </c:pt>
                <c:pt idx="3">
                  <c:v>32432</c:v>
                </c:pt>
                <c:pt idx="4">
                  <c:v>34906</c:v>
                </c:pt>
                <c:pt idx="5">
                  <c:v>33062</c:v>
                </c:pt>
                <c:pt idx="6">
                  <c:v>33623</c:v>
                </c:pt>
                <c:pt idx="7">
                  <c:v>35549</c:v>
                </c:pt>
                <c:pt idx="8">
                  <c:v>33476</c:v>
                </c:pt>
                <c:pt idx="9">
                  <c:v>32968</c:v>
                </c:pt>
              </c:numCache>
            </c:numRef>
          </c:val>
          <c:smooth val="0"/>
          <c:extLst xmlns:c16r2="http://schemas.microsoft.com/office/drawing/2015/06/chart">
            <c:ext xmlns:c16="http://schemas.microsoft.com/office/drawing/2014/chart" uri="{C3380CC4-5D6E-409C-BE32-E72D297353CC}">
              <c16:uniqueId val="{00000003-CF23-40BE-A4EB-F0A2571E1F00}"/>
            </c:ext>
          </c:extLst>
        </c:ser>
        <c:dLbls>
          <c:showLegendKey val="0"/>
          <c:showVal val="0"/>
          <c:showCatName val="0"/>
          <c:showSerName val="0"/>
          <c:showPercent val="0"/>
          <c:showBubbleSize val="0"/>
        </c:dLbls>
        <c:marker val="1"/>
        <c:smooth val="0"/>
        <c:axId val="151321600"/>
        <c:axId val="190372608"/>
      </c:lineChart>
      <c:catAx>
        <c:axId val="151321600"/>
        <c:scaling>
          <c:orientation val="minMax"/>
        </c:scaling>
        <c:delete val="0"/>
        <c:axPos val="b"/>
        <c:numFmt formatCode="General" sourceLinked="0"/>
        <c:majorTickMark val="out"/>
        <c:minorTickMark val="none"/>
        <c:tickLblPos val="nextTo"/>
        <c:crossAx val="190372608"/>
        <c:crosses val="autoZero"/>
        <c:auto val="1"/>
        <c:lblAlgn val="ctr"/>
        <c:lblOffset val="100"/>
        <c:noMultiLvlLbl val="0"/>
      </c:catAx>
      <c:valAx>
        <c:axId val="190372608"/>
        <c:scaling>
          <c:orientation val="minMax"/>
        </c:scaling>
        <c:delete val="0"/>
        <c:axPos val="l"/>
        <c:majorGridlines/>
        <c:minorGridlines/>
        <c:title>
          <c:tx>
            <c:rich>
              <a:bodyPr rot="-5400000" vert="horz"/>
              <a:lstStyle/>
              <a:p>
                <a:pPr>
                  <a:defRPr/>
                </a:pPr>
                <a:r>
                  <a:rPr lang="en-US"/>
                  <a:t>Number</a:t>
                </a:r>
              </a:p>
            </c:rich>
          </c:tx>
          <c:layout/>
          <c:overlay val="0"/>
        </c:title>
        <c:numFmt formatCode="#,##0" sourceLinked="1"/>
        <c:majorTickMark val="out"/>
        <c:minorTickMark val="none"/>
        <c:tickLblPos val="nextTo"/>
        <c:crossAx val="151321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DE</a:t>
            </a:r>
            <a:r>
              <a:rPr lang="en-US" sz="1400" baseline="0">
                <a:latin typeface="Arial" panose="020B0604020202020204" pitchFamily="34" charset="0"/>
                <a:cs typeface="Arial" panose="020B0604020202020204" pitchFamily="34" charset="0"/>
              </a:rPr>
              <a:t> Non-metallic minerals</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'SU1'!$B$96</c:f>
              <c:strCache>
                <c:ptCount val="1"/>
                <c:pt idx="0">
                  <c:v>Germany</c:v>
                </c:pt>
              </c:strCache>
            </c:strRef>
          </c:tx>
          <c:cat>
            <c:strRef>
              <c:f>'SU1'!$C$89:$M$89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'SU1'!$C$96:$M$96</c:f>
              <c:numCache>
                <c:formatCode>#,##0.##########</c:formatCode>
                <c:ptCount val="11"/>
                <c:pt idx="0">
                  <c:v>7.0030000000000001</c:v>
                </c:pt>
                <c:pt idx="1">
                  <c:v>7.8230000000000004</c:v>
                </c:pt>
                <c:pt idx="2">
                  <c:v>7.3550000000000004</c:v>
                </c:pt>
                <c:pt idx="3">
                  <c:v>7.3479999999999999</c:v>
                </c:pt>
                <c:pt idx="4">
                  <c:v>7.26</c:v>
                </c:pt>
                <c:pt idx="5">
                  <c:v>6.9139999999999997</c:v>
                </c:pt>
                <c:pt idx="6">
                  <c:v>7.0819999999999999</c:v>
                </c:pt>
                <c:pt idx="7">
                  <c:v>7.3449999999999998</c:v>
                </c:pt>
                <c:pt idx="8">
                  <c:v>7.3650000000000002</c:v>
                </c:pt>
                <c:pt idx="9">
                  <c:v>7.117</c:v>
                </c:pt>
                <c:pt idx="10">
                  <c:v>6.8979999999999997</c:v>
                </c:pt>
              </c:numCache>
            </c:numRef>
          </c:val>
          <c:smooth val="0"/>
          <c:extLst xmlns:c16r2="http://schemas.microsoft.com/office/drawing/2015/06/chart">
            <c:ext xmlns:c16="http://schemas.microsoft.com/office/drawing/2014/chart" uri="{C3380CC4-5D6E-409C-BE32-E72D297353CC}">
              <c16:uniqueId val="{00000000-A5AC-4592-A17A-673938A671CD}"/>
            </c:ext>
          </c:extLst>
        </c:ser>
        <c:ser>
          <c:idx val="1"/>
          <c:order val="1"/>
          <c:tx>
            <c:strRef>
              <c:f>'SU1'!$B$98</c:f>
              <c:strCache>
                <c:ptCount val="1"/>
                <c:pt idx="0">
                  <c:v>Ireland</c:v>
                </c:pt>
              </c:strCache>
            </c:strRef>
          </c:tx>
          <c:cat>
            <c:strRef>
              <c:f>'SU1'!$C$89:$M$89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'SU1'!$C$98:$M$98</c:f>
              <c:numCache>
                <c:formatCode>#,##0.##########</c:formatCode>
                <c:ptCount val="11"/>
                <c:pt idx="0">
                  <c:v>8.3350000000000009</c:v>
                </c:pt>
                <c:pt idx="1">
                  <c:v>5.6550000000000002</c:v>
                </c:pt>
                <c:pt idx="2">
                  <c:v>6.6219999999999999</c:v>
                </c:pt>
                <c:pt idx="3">
                  <c:v>6.2880000000000003</c:v>
                </c:pt>
                <c:pt idx="4">
                  <c:v>6.3390000000000004</c:v>
                </c:pt>
                <c:pt idx="5">
                  <c:v>7.1669999999999998</c:v>
                </c:pt>
                <c:pt idx="6">
                  <c:v>8.7959999999999994</c:v>
                </c:pt>
                <c:pt idx="7">
                  <c:v>9.5020000000000007</c:v>
                </c:pt>
                <c:pt idx="8">
                  <c:v>10.374000000000001</c:v>
                </c:pt>
                <c:pt idx="9">
                  <c:v>11.753</c:v>
                </c:pt>
                <c:pt idx="10">
                  <c:v>10.167</c:v>
                </c:pt>
              </c:numCache>
            </c:numRef>
          </c:val>
          <c:smooth val="0"/>
          <c:extLst xmlns:c16r2="http://schemas.microsoft.com/office/drawing/2015/06/chart">
            <c:ext xmlns:c16="http://schemas.microsoft.com/office/drawing/2014/chart" uri="{C3380CC4-5D6E-409C-BE32-E72D297353CC}">
              <c16:uniqueId val="{00000001-A5AC-4592-A17A-673938A671CD}"/>
            </c:ext>
          </c:extLst>
        </c:ser>
        <c:ser>
          <c:idx val="2"/>
          <c:order val="2"/>
          <c:tx>
            <c:strRef>
              <c:f>'SU1'!$B$100</c:f>
              <c:strCache>
                <c:ptCount val="1"/>
                <c:pt idx="0">
                  <c:v>Spain</c:v>
                </c:pt>
              </c:strCache>
            </c:strRef>
          </c:tx>
          <c:cat>
            <c:strRef>
              <c:f>'SU1'!$C$89:$M$89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'SU1'!$C$100:$M$100</c:f>
              <c:numCache>
                <c:formatCode>#,##0.##########</c:formatCode>
                <c:ptCount val="11"/>
                <c:pt idx="0">
                  <c:v>7.3380000000000001</c:v>
                </c:pt>
                <c:pt idx="1">
                  <c:v>6.1040000000000001</c:v>
                </c:pt>
                <c:pt idx="2">
                  <c:v>4.3899999999999997</c:v>
                </c:pt>
                <c:pt idx="3">
                  <c:v>3.6960000000000002</c:v>
                </c:pt>
                <c:pt idx="4">
                  <c:v>3.8370000000000002</c:v>
                </c:pt>
                <c:pt idx="5">
                  <c:v>4.1289999999999996</c:v>
                </c:pt>
                <c:pt idx="6">
                  <c:v>3.8759999999999999</c:v>
                </c:pt>
                <c:pt idx="7">
                  <c:v>4.1609999999999996</c:v>
                </c:pt>
                <c:pt idx="8">
                  <c:v>4.5119999999999996</c:v>
                </c:pt>
                <c:pt idx="9">
                  <c:v>4.633</c:v>
                </c:pt>
                <c:pt idx="10">
                  <c:v>4.4489999999999998</c:v>
                </c:pt>
              </c:numCache>
            </c:numRef>
          </c:val>
          <c:smooth val="0"/>
          <c:extLst xmlns:c16r2="http://schemas.microsoft.com/office/drawing/2015/06/chart">
            <c:ext xmlns:c16="http://schemas.microsoft.com/office/drawing/2014/chart" uri="{C3380CC4-5D6E-409C-BE32-E72D297353CC}">
              <c16:uniqueId val="{00000002-A5AC-4592-A17A-673938A671CD}"/>
            </c:ext>
          </c:extLst>
        </c:ser>
        <c:ser>
          <c:idx val="3"/>
          <c:order val="3"/>
          <c:tx>
            <c:strRef>
              <c:f>'SU1'!$B$113</c:f>
              <c:strCache>
                <c:ptCount val="1"/>
                <c:pt idx="0">
                  <c:v>Portugal</c:v>
                </c:pt>
              </c:strCache>
            </c:strRef>
          </c:tx>
          <c:cat>
            <c:strRef>
              <c:f>'SU1'!$C$89:$M$89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'SU1'!$C$113:$M$113</c:f>
              <c:numCache>
                <c:formatCode>#,##0.##########</c:formatCode>
                <c:ptCount val="11"/>
                <c:pt idx="0">
                  <c:v>13.683</c:v>
                </c:pt>
                <c:pt idx="1">
                  <c:v>12.526999999999999</c:v>
                </c:pt>
                <c:pt idx="2">
                  <c:v>11.288</c:v>
                </c:pt>
                <c:pt idx="3">
                  <c:v>9.1110000000000007</c:v>
                </c:pt>
                <c:pt idx="4">
                  <c:v>10.27</c:v>
                </c:pt>
                <c:pt idx="5">
                  <c:v>9.8859999999999992</c:v>
                </c:pt>
                <c:pt idx="6">
                  <c:v>9.19</c:v>
                </c:pt>
                <c:pt idx="7">
                  <c:v>10.513999999999999</c:v>
                </c:pt>
                <c:pt idx="8">
                  <c:v>10.536</c:v>
                </c:pt>
                <c:pt idx="9">
                  <c:v>10.808</c:v>
                </c:pt>
                <c:pt idx="10">
                  <c:v>11.111000000000001</c:v>
                </c:pt>
              </c:numCache>
            </c:numRef>
          </c:val>
          <c:smooth val="0"/>
          <c:extLst xmlns:c16r2="http://schemas.microsoft.com/office/drawing/2015/06/chart">
            <c:ext xmlns:c16="http://schemas.microsoft.com/office/drawing/2014/chart" uri="{C3380CC4-5D6E-409C-BE32-E72D297353CC}">
              <c16:uniqueId val="{00000003-A5AC-4592-A17A-673938A671CD}"/>
            </c:ext>
          </c:extLst>
        </c:ser>
        <c:dLbls>
          <c:showLegendKey val="0"/>
          <c:showVal val="0"/>
          <c:showCatName val="0"/>
          <c:showSerName val="0"/>
          <c:showPercent val="0"/>
          <c:showBubbleSize val="0"/>
        </c:dLbls>
        <c:marker val="1"/>
        <c:smooth val="0"/>
        <c:axId val="355639296"/>
        <c:axId val="355108544"/>
      </c:lineChart>
      <c:catAx>
        <c:axId val="355639296"/>
        <c:scaling>
          <c:orientation val="minMax"/>
        </c:scaling>
        <c:delete val="0"/>
        <c:axPos val="b"/>
        <c:numFmt formatCode="General" sourceLinked="0"/>
        <c:majorTickMark val="out"/>
        <c:minorTickMark val="none"/>
        <c:tickLblPos val="nextTo"/>
        <c:crossAx val="355108544"/>
        <c:crosses val="autoZero"/>
        <c:auto val="1"/>
        <c:lblAlgn val="ctr"/>
        <c:lblOffset val="100"/>
        <c:noMultiLvlLbl val="0"/>
      </c:catAx>
      <c:valAx>
        <c:axId val="355108544"/>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56392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DMC</a:t>
            </a:r>
            <a:r>
              <a:rPr lang="en-US" sz="1400" baseline="0">
                <a:latin typeface="Arial" panose="020B0604020202020204" pitchFamily="34" charset="0"/>
                <a:cs typeface="Arial" panose="020B0604020202020204" pitchFamily="34" charset="0"/>
              </a:rPr>
              <a:t> Wood</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'ME1'!$B$26</c:f>
              <c:strCache>
                <c:ptCount val="1"/>
                <c:pt idx="0">
                  <c:v>Germany</c:v>
                </c:pt>
              </c:strCache>
            </c:strRef>
          </c:tx>
          <c:val>
            <c:numRef>
              <c:f>'ME1'!$C$26:$M$26</c:f>
              <c:numCache>
                <c:formatCode>#,##0.##########</c:formatCode>
                <c:ptCount val="11"/>
                <c:pt idx="0">
                  <c:v>0.32200000000000001</c:v>
                </c:pt>
                <c:pt idx="1">
                  <c:v>0.34799999999999998</c:v>
                </c:pt>
                <c:pt idx="2">
                  <c:v>0.32900000000000001</c:v>
                </c:pt>
                <c:pt idx="3">
                  <c:v>0.36499999999999999</c:v>
                </c:pt>
                <c:pt idx="4">
                  <c:v>0.371</c:v>
                </c:pt>
                <c:pt idx="5">
                  <c:v>0.379</c:v>
                </c:pt>
                <c:pt idx="6">
                  <c:v>0.36399999999999999</c:v>
                </c:pt>
                <c:pt idx="7">
                  <c:v>0.35199999999999998</c:v>
                </c:pt>
                <c:pt idx="8">
                  <c:v>0.39300000000000002</c:v>
                </c:pt>
                <c:pt idx="9">
                  <c:v>0.32</c:v>
                </c:pt>
                <c:pt idx="10">
                  <c:v>0.34899999999999998</c:v>
                </c:pt>
              </c:numCache>
            </c:numRef>
          </c:val>
          <c:smooth val="0"/>
          <c:extLst xmlns:c16r2="http://schemas.microsoft.com/office/drawing/2015/06/chart">
            <c:ext xmlns:c16="http://schemas.microsoft.com/office/drawing/2014/chart" uri="{C3380CC4-5D6E-409C-BE32-E72D297353CC}">
              <c16:uniqueId val="{00000007-25FF-4786-888C-BC05C10C1F74}"/>
            </c:ext>
          </c:extLst>
        </c:ser>
        <c:ser>
          <c:idx val="1"/>
          <c:order val="1"/>
          <c:tx>
            <c:strRef>
              <c:f>'ME1'!$B$28</c:f>
              <c:strCache>
                <c:ptCount val="1"/>
                <c:pt idx="0">
                  <c:v>Ireland</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'ME1'!$C$28:$M$28</c:f>
              <c:numCache>
                <c:formatCode>#,##0.##########</c:formatCode>
                <c:ptCount val="11"/>
                <c:pt idx="0">
                  <c:v>0.155</c:v>
                </c:pt>
                <c:pt idx="1">
                  <c:v>0.155</c:v>
                </c:pt>
                <c:pt idx="2">
                  <c:v>0.16200000000000001</c:v>
                </c:pt>
                <c:pt idx="3">
                  <c:v>0.18099999999999999</c:v>
                </c:pt>
                <c:pt idx="4">
                  <c:v>0.19400000000000001</c:v>
                </c:pt>
                <c:pt idx="5">
                  <c:v>0.23300000000000001</c:v>
                </c:pt>
                <c:pt idx="6">
                  <c:v>0.24</c:v>
                </c:pt>
                <c:pt idx="7">
                  <c:v>0.25</c:v>
                </c:pt>
                <c:pt idx="8">
                  <c:v>0.25600000000000001</c:v>
                </c:pt>
                <c:pt idx="9">
                  <c:v>0.27500000000000002</c:v>
                </c:pt>
                <c:pt idx="10">
                  <c:v>0.28699999999999998</c:v>
                </c:pt>
              </c:numCache>
            </c:numRef>
          </c:val>
          <c:smooth val="0"/>
          <c:extLst xmlns:c16r2="http://schemas.microsoft.com/office/drawing/2015/06/chart">
            <c:ext xmlns:c16="http://schemas.microsoft.com/office/drawing/2014/chart" uri="{C3380CC4-5D6E-409C-BE32-E72D297353CC}">
              <c16:uniqueId val="{00000001-25FF-4786-888C-BC05C10C1F74}"/>
            </c:ext>
          </c:extLst>
        </c:ser>
        <c:ser>
          <c:idx val="2"/>
          <c:order val="2"/>
          <c:tx>
            <c:strRef>
              <c:f>'ME1'!$B$30</c:f>
              <c:strCache>
                <c:ptCount val="1"/>
                <c:pt idx="0">
                  <c:v>Spain</c:v>
                </c:pt>
              </c:strCache>
            </c:strRef>
          </c:tx>
          <c:val>
            <c:numRef>
              <c:f>'ME1'!$C$30:$M$30</c:f>
              <c:numCache>
                <c:formatCode>#,##0.##########</c:formatCode>
                <c:ptCount val="11"/>
                <c:pt idx="0">
                  <c:v>0.25</c:v>
                </c:pt>
                <c:pt idx="1">
                  <c:v>0.222</c:v>
                </c:pt>
                <c:pt idx="2">
                  <c:v>0.20899999999999999</c:v>
                </c:pt>
                <c:pt idx="3">
                  <c:v>0.214</c:v>
                </c:pt>
                <c:pt idx="4">
                  <c:v>0.214</c:v>
                </c:pt>
                <c:pt idx="5">
                  <c:v>0.215</c:v>
                </c:pt>
                <c:pt idx="6">
                  <c:v>0.20599999999999999</c:v>
                </c:pt>
                <c:pt idx="7">
                  <c:v>0.22</c:v>
                </c:pt>
                <c:pt idx="8">
                  <c:v>0.246</c:v>
                </c:pt>
                <c:pt idx="9">
                  <c:v>0.214</c:v>
                </c:pt>
                <c:pt idx="10">
                  <c:v>0.22</c:v>
                </c:pt>
              </c:numCache>
            </c:numRef>
          </c:val>
          <c:smooth val="0"/>
          <c:extLst xmlns:c16r2="http://schemas.microsoft.com/office/drawing/2015/06/chart">
            <c:ext xmlns:c16="http://schemas.microsoft.com/office/drawing/2014/chart" uri="{C3380CC4-5D6E-409C-BE32-E72D297353CC}">
              <c16:uniqueId val="{00000008-25FF-4786-888C-BC05C10C1F74}"/>
            </c:ext>
          </c:extLst>
        </c:ser>
        <c:ser>
          <c:idx val="3"/>
          <c:order val="3"/>
          <c:tx>
            <c:strRef>
              <c:f>'ME1'!$B$43</c:f>
              <c:strCache>
                <c:ptCount val="1"/>
                <c:pt idx="0">
                  <c:v>Portugal</c:v>
                </c:pt>
              </c:strCache>
            </c:strRef>
          </c:tx>
          <c:val>
            <c:numRef>
              <c:f>'ME1'!$C$43:$M$43</c:f>
              <c:numCache>
                <c:formatCode>#,##0.##########</c:formatCode>
                <c:ptCount val="11"/>
                <c:pt idx="0">
                  <c:v>1.2290000000000001</c:v>
                </c:pt>
                <c:pt idx="1">
                  <c:v>1.2629999999999999</c:v>
                </c:pt>
                <c:pt idx="2">
                  <c:v>1.2549999999999999</c:v>
                </c:pt>
                <c:pt idx="3">
                  <c:v>1.323</c:v>
                </c:pt>
                <c:pt idx="4">
                  <c:v>1.389</c:v>
                </c:pt>
                <c:pt idx="5">
                  <c:v>1.46</c:v>
                </c:pt>
                <c:pt idx="6">
                  <c:v>1.528</c:v>
                </c:pt>
                <c:pt idx="7">
                  <c:v>1.575</c:v>
                </c:pt>
                <c:pt idx="8">
                  <c:v>1.4990000000000001</c:v>
                </c:pt>
                <c:pt idx="9">
                  <c:v>1.4850000000000001</c:v>
                </c:pt>
                <c:pt idx="10">
                  <c:v>1.4370000000000001</c:v>
                </c:pt>
              </c:numCache>
            </c:numRef>
          </c:val>
          <c:smooth val="0"/>
          <c:extLst xmlns:c16r2="http://schemas.microsoft.com/office/drawing/2015/06/chart">
            <c:ext xmlns:c16="http://schemas.microsoft.com/office/drawing/2014/chart" uri="{C3380CC4-5D6E-409C-BE32-E72D297353CC}">
              <c16:uniqueId val="{00000009-25FF-4786-888C-BC05C10C1F74}"/>
            </c:ext>
          </c:extLst>
        </c:ser>
        <c:dLbls>
          <c:showLegendKey val="0"/>
          <c:showVal val="0"/>
          <c:showCatName val="0"/>
          <c:showSerName val="0"/>
          <c:showPercent val="0"/>
          <c:showBubbleSize val="0"/>
        </c:dLbls>
        <c:marker val="1"/>
        <c:smooth val="0"/>
        <c:axId val="356301312"/>
        <c:axId val="355113728"/>
      </c:lineChart>
      <c:catAx>
        <c:axId val="356301312"/>
        <c:scaling>
          <c:orientation val="minMax"/>
        </c:scaling>
        <c:delete val="0"/>
        <c:axPos val="b"/>
        <c:numFmt formatCode="General" sourceLinked="0"/>
        <c:majorTickMark val="out"/>
        <c:minorTickMark val="none"/>
        <c:tickLblPos val="nextTo"/>
        <c:crossAx val="355113728"/>
        <c:crosses val="autoZero"/>
        <c:auto val="1"/>
        <c:lblAlgn val="ctr"/>
        <c:lblOffset val="100"/>
        <c:noMultiLvlLbl val="0"/>
      </c:catAx>
      <c:valAx>
        <c:axId val="355113728"/>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63013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DMC</a:t>
            </a:r>
            <a:r>
              <a:rPr lang="en-US" sz="1400" baseline="0">
                <a:latin typeface="Arial" panose="020B0604020202020204" pitchFamily="34" charset="0"/>
                <a:cs typeface="Arial" panose="020B0604020202020204" pitchFamily="34" charset="0"/>
              </a:rPr>
              <a:t> Metal ores</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'ME1'!$B$62</c:f>
              <c:strCache>
                <c:ptCount val="1"/>
                <c:pt idx="0">
                  <c:v>Germany</c:v>
                </c:pt>
              </c:strCache>
            </c:strRef>
          </c:tx>
          <c:val>
            <c:numRef>
              <c:f>'ME1'!$C$62:$M$62</c:f>
              <c:numCache>
                <c:formatCode>#,##0.##########</c:formatCode>
                <c:ptCount val="11"/>
                <c:pt idx="0">
                  <c:v>0.46300000000000002</c:v>
                </c:pt>
                <c:pt idx="1">
                  <c:v>0.52900000000000003</c:v>
                </c:pt>
                <c:pt idx="2">
                  <c:v>0.42599999999999999</c:v>
                </c:pt>
                <c:pt idx="3">
                  <c:v>0.47299999999999998</c:v>
                </c:pt>
                <c:pt idx="4">
                  <c:v>0.53300000000000003</c:v>
                </c:pt>
                <c:pt idx="5">
                  <c:v>0.52500000000000002</c:v>
                </c:pt>
                <c:pt idx="6">
                  <c:v>0.5</c:v>
                </c:pt>
                <c:pt idx="7">
                  <c:v>0.51200000000000001</c:v>
                </c:pt>
                <c:pt idx="8">
                  <c:v>0.51200000000000001</c:v>
                </c:pt>
                <c:pt idx="9">
                  <c:v>0.46899999999999997</c:v>
                </c:pt>
                <c:pt idx="10">
                  <c:v>0.39500000000000002</c:v>
                </c:pt>
              </c:numCache>
            </c:numRef>
          </c:val>
          <c:smooth val="0"/>
          <c:extLst xmlns:c16r2="http://schemas.microsoft.com/office/drawing/2015/06/chart">
            <c:ext xmlns:c16="http://schemas.microsoft.com/office/drawing/2014/chart" uri="{C3380CC4-5D6E-409C-BE32-E72D297353CC}">
              <c16:uniqueId val="{00000000-4B21-4970-9D83-F7DC20563280}"/>
            </c:ext>
          </c:extLst>
        </c:ser>
        <c:ser>
          <c:idx val="1"/>
          <c:order val="1"/>
          <c:tx>
            <c:strRef>
              <c:f>'ME1'!$B$64</c:f>
              <c:strCache>
                <c:ptCount val="1"/>
                <c:pt idx="0">
                  <c:v>Ireland</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'ME1'!$C$64:$M$64</c:f>
              <c:numCache>
                <c:formatCode>#,##0.##########</c:formatCode>
                <c:ptCount val="11"/>
                <c:pt idx="0">
                  <c:v>1.532</c:v>
                </c:pt>
                <c:pt idx="1">
                  <c:v>1.329</c:v>
                </c:pt>
                <c:pt idx="2">
                  <c:v>1.4019999999999999</c:v>
                </c:pt>
                <c:pt idx="3">
                  <c:v>1.349</c:v>
                </c:pt>
                <c:pt idx="4">
                  <c:v>1.3640000000000001</c:v>
                </c:pt>
                <c:pt idx="5">
                  <c:v>1.44</c:v>
                </c:pt>
                <c:pt idx="6">
                  <c:v>1.302</c:v>
                </c:pt>
                <c:pt idx="7">
                  <c:v>1.254</c:v>
                </c:pt>
                <c:pt idx="8">
                  <c:v>1.2050000000000001</c:v>
                </c:pt>
                <c:pt idx="9">
                  <c:v>1.363</c:v>
                </c:pt>
                <c:pt idx="10">
                  <c:v>1.3380000000000001</c:v>
                </c:pt>
              </c:numCache>
            </c:numRef>
          </c:val>
          <c:smooth val="0"/>
          <c:extLst xmlns:c16r2="http://schemas.microsoft.com/office/drawing/2015/06/chart">
            <c:ext xmlns:c16="http://schemas.microsoft.com/office/drawing/2014/chart" uri="{C3380CC4-5D6E-409C-BE32-E72D297353CC}">
              <c16:uniqueId val="{00000001-4B21-4970-9D83-F7DC20563280}"/>
            </c:ext>
          </c:extLst>
        </c:ser>
        <c:ser>
          <c:idx val="2"/>
          <c:order val="2"/>
          <c:tx>
            <c:strRef>
              <c:f>'ME1'!$B$66</c:f>
              <c:strCache>
                <c:ptCount val="1"/>
                <c:pt idx="0">
                  <c:v>Spain</c:v>
                </c:pt>
              </c:strCache>
            </c:strRef>
          </c:tx>
          <c:val>
            <c:numRef>
              <c:f>'ME1'!$C$66:$M$66</c:f>
              <c:numCache>
                <c:formatCode>#,##0.##########</c:formatCode>
                <c:ptCount val="11"/>
                <c:pt idx="0">
                  <c:v>0.47499999999999998</c:v>
                </c:pt>
                <c:pt idx="1">
                  <c:v>0.316</c:v>
                </c:pt>
                <c:pt idx="2">
                  <c:v>0.28899999999999998</c:v>
                </c:pt>
                <c:pt idx="3">
                  <c:v>0.36099999999999999</c:v>
                </c:pt>
                <c:pt idx="4">
                  <c:v>0.41599999999999998</c:v>
                </c:pt>
                <c:pt idx="5">
                  <c:v>0.437</c:v>
                </c:pt>
                <c:pt idx="6">
                  <c:v>0.51700000000000002</c:v>
                </c:pt>
                <c:pt idx="7">
                  <c:v>0.59699999999999998</c:v>
                </c:pt>
                <c:pt idx="8">
                  <c:v>0.72099999999999997</c:v>
                </c:pt>
                <c:pt idx="9">
                  <c:v>0.71899999999999997</c:v>
                </c:pt>
                <c:pt idx="10">
                  <c:v>0.69099999999999995</c:v>
                </c:pt>
              </c:numCache>
            </c:numRef>
          </c:val>
          <c:smooth val="0"/>
          <c:extLst xmlns:c16r2="http://schemas.microsoft.com/office/drawing/2015/06/chart">
            <c:ext xmlns:c16="http://schemas.microsoft.com/office/drawing/2014/chart" uri="{C3380CC4-5D6E-409C-BE32-E72D297353CC}">
              <c16:uniqueId val="{00000002-4B21-4970-9D83-F7DC20563280}"/>
            </c:ext>
          </c:extLst>
        </c:ser>
        <c:ser>
          <c:idx val="3"/>
          <c:order val="3"/>
          <c:tx>
            <c:strRef>
              <c:f>'ME1'!$B$79</c:f>
              <c:strCache>
                <c:ptCount val="1"/>
                <c:pt idx="0">
                  <c:v>Portugal</c:v>
                </c:pt>
              </c:strCache>
            </c:strRef>
          </c:tx>
          <c:val>
            <c:numRef>
              <c:f>'ME1'!$C$79:$M$79</c:f>
              <c:numCache>
                <c:formatCode>#,##0.##########</c:formatCode>
                <c:ptCount val="11"/>
                <c:pt idx="0">
                  <c:v>1.105</c:v>
                </c:pt>
                <c:pt idx="1">
                  <c:v>1.0680000000000001</c:v>
                </c:pt>
                <c:pt idx="2">
                  <c:v>0.96499999999999997</c:v>
                </c:pt>
                <c:pt idx="3">
                  <c:v>1.095</c:v>
                </c:pt>
                <c:pt idx="4">
                  <c:v>1.1100000000000001</c:v>
                </c:pt>
                <c:pt idx="5">
                  <c:v>1.2410000000000001</c:v>
                </c:pt>
                <c:pt idx="6">
                  <c:v>1.1519999999999999</c:v>
                </c:pt>
                <c:pt idx="7">
                  <c:v>1.06</c:v>
                </c:pt>
                <c:pt idx="8">
                  <c:v>1.075</c:v>
                </c:pt>
                <c:pt idx="9">
                  <c:v>1.077</c:v>
                </c:pt>
                <c:pt idx="10">
                  <c:v>0.94399999999999995</c:v>
                </c:pt>
              </c:numCache>
            </c:numRef>
          </c:val>
          <c:smooth val="0"/>
          <c:extLst xmlns:c16r2="http://schemas.microsoft.com/office/drawing/2015/06/chart">
            <c:ext xmlns:c16="http://schemas.microsoft.com/office/drawing/2014/chart" uri="{C3380CC4-5D6E-409C-BE32-E72D297353CC}">
              <c16:uniqueId val="{00000003-4B21-4970-9D83-F7DC20563280}"/>
            </c:ext>
          </c:extLst>
        </c:ser>
        <c:dLbls>
          <c:showLegendKey val="0"/>
          <c:showVal val="0"/>
          <c:showCatName val="0"/>
          <c:showSerName val="0"/>
          <c:showPercent val="0"/>
          <c:showBubbleSize val="0"/>
        </c:dLbls>
        <c:marker val="1"/>
        <c:smooth val="0"/>
        <c:axId val="356433920"/>
        <c:axId val="355886208"/>
      </c:lineChart>
      <c:catAx>
        <c:axId val="356433920"/>
        <c:scaling>
          <c:orientation val="minMax"/>
        </c:scaling>
        <c:delete val="0"/>
        <c:axPos val="b"/>
        <c:numFmt formatCode="General" sourceLinked="0"/>
        <c:majorTickMark val="out"/>
        <c:minorTickMark val="none"/>
        <c:tickLblPos val="nextTo"/>
        <c:crossAx val="355886208"/>
        <c:crosses val="autoZero"/>
        <c:auto val="1"/>
        <c:lblAlgn val="ctr"/>
        <c:lblOffset val="100"/>
        <c:noMultiLvlLbl val="0"/>
      </c:catAx>
      <c:valAx>
        <c:axId val="355886208"/>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6433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DMC</a:t>
            </a:r>
            <a:r>
              <a:rPr lang="en-US" sz="1400" baseline="0">
                <a:latin typeface="Arial" panose="020B0604020202020204" pitchFamily="34" charset="0"/>
                <a:cs typeface="Arial" panose="020B0604020202020204" pitchFamily="34" charset="0"/>
              </a:rPr>
              <a:t> Non-metallic minerals</a:t>
            </a:r>
            <a:endParaRPr lang="en-US" sz="1400">
              <a:latin typeface="Arial" panose="020B0604020202020204" pitchFamily="34" charset="0"/>
              <a:cs typeface="Arial" panose="020B0604020202020204" pitchFamily="34" charset="0"/>
            </a:endParaRPr>
          </a:p>
        </c:rich>
      </c:tx>
      <c:layout/>
      <c:overlay val="1"/>
    </c:title>
    <c:autoTitleDeleted val="0"/>
    <c:plotArea>
      <c:layout/>
      <c:lineChart>
        <c:grouping val="standard"/>
        <c:varyColors val="0"/>
        <c:ser>
          <c:idx val="0"/>
          <c:order val="0"/>
          <c:tx>
            <c:strRef>
              <c:f>'ME1'!$B$98</c:f>
              <c:strCache>
                <c:ptCount val="1"/>
                <c:pt idx="0">
                  <c:v>Germany </c:v>
                </c:pt>
              </c:strCache>
            </c:strRef>
          </c:tx>
          <c:val>
            <c:numRef>
              <c:f>'ME1'!$C$98:$M$98</c:f>
              <c:numCache>
                <c:formatCode>#,##0.##########</c:formatCode>
                <c:ptCount val="11"/>
                <c:pt idx="0">
                  <c:v>6.5540000000000003</c:v>
                </c:pt>
                <c:pt idx="1">
                  <c:v>7.3680000000000003</c:v>
                </c:pt>
                <c:pt idx="2">
                  <c:v>6.94</c:v>
                </c:pt>
                <c:pt idx="3">
                  <c:v>6.9560000000000004</c:v>
                </c:pt>
                <c:pt idx="4">
                  <c:v>6.88</c:v>
                </c:pt>
                <c:pt idx="5">
                  <c:v>6.5279999999999996</c:v>
                </c:pt>
                <c:pt idx="6">
                  <c:v>6.7069999999999999</c:v>
                </c:pt>
                <c:pt idx="7">
                  <c:v>6.9450000000000003</c:v>
                </c:pt>
                <c:pt idx="8">
                  <c:v>6.9649999999999999</c:v>
                </c:pt>
                <c:pt idx="9">
                  <c:v>6.7530000000000001</c:v>
                </c:pt>
                <c:pt idx="10">
                  <c:v>6.569</c:v>
                </c:pt>
              </c:numCache>
            </c:numRef>
          </c:val>
          <c:smooth val="0"/>
          <c:extLst xmlns:c16r2="http://schemas.microsoft.com/office/drawing/2015/06/chart">
            <c:ext xmlns:c16="http://schemas.microsoft.com/office/drawing/2014/chart" uri="{C3380CC4-5D6E-409C-BE32-E72D297353CC}">
              <c16:uniqueId val="{00000000-0847-4D12-A3D2-03E8BF3F6469}"/>
            </c:ext>
          </c:extLst>
        </c:ser>
        <c:ser>
          <c:idx val="1"/>
          <c:order val="1"/>
          <c:tx>
            <c:strRef>
              <c:f>'ME1'!$B$100</c:f>
              <c:strCache>
                <c:ptCount val="1"/>
                <c:pt idx="0">
                  <c:v>Ireland</c:v>
                </c:pt>
              </c:strCache>
            </c:strRef>
          </c:tx>
          <c:cat>
            <c:strRef>
              <c:f>'SU1'!$C$19:$M$19</c:f>
              <c:strCache>
                <c:ptCount val="11"/>
                <c:pt idx="0">
                  <c:v>2010</c:v>
                </c:pt>
                <c:pt idx="1">
                  <c:v>2011</c:v>
                </c:pt>
                <c:pt idx="2">
                  <c:v>2012</c:v>
                </c:pt>
                <c:pt idx="3">
                  <c:v>2013</c:v>
                </c:pt>
                <c:pt idx="4">
                  <c:v>2014</c:v>
                </c:pt>
                <c:pt idx="5">
                  <c:v>2015</c:v>
                </c:pt>
                <c:pt idx="6">
                  <c:v>2016</c:v>
                </c:pt>
                <c:pt idx="7">
                  <c:v>2017</c:v>
                </c:pt>
                <c:pt idx="8">
                  <c:v>2018</c:v>
                </c:pt>
                <c:pt idx="9">
                  <c:v>2019</c:v>
                </c:pt>
                <c:pt idx="10">
                  <c:v>2020</c:v>
                </c:pt>
              </c:strCache>
            </c:strRef>
          </c:cat>
          <c:val>
            <c:numRef>
              <c:f>'ME1'!$C$100:$M$100</c:f>
              <c:numCache>
                <c:formatCode>#,##0.##########</c:formatCode>
                <c:ptCount val="11"/>
                <c:pt idx="0">
                  <c:v>8.8680000000000003</c:v>
                </c:pt>
                <c:pt idx="1">
                  <c:v>6.1829999999999998</c:v>
                </c:pt>
                <c:pt idx="2">
                  <c:v>6.9690000000000003</c:v>
                </c:pt>
                <c:pt idx="3">
                  <c:v>6.67</c:v>
                </c:pt>
                <c:pt idx="4">
                  <c:v>6.6109999999999998</c:v>
                </c:pt>
                <c:pt idx="5">
                  <c:v>7.2919999999999998</c:v>
                </c:pt>
                <c:pt idx="6">
                  <c:v>8.8849999999999998</c:v>
                </c:pt>
                <c:pt idx="7">
                  <c:v>9.8149999999999995</c:v>
                </c:pt>
                <c:pt idx="8">
                  <c:v>10.86</c:v>
                </c:pt>
                <c:pt idx="9">
                  <c:v>12.177</c:v>
                </c:pt>
                <c:pt idx="10">
                  <c:v>10.618</c:v>
                </c:pt>
              </c:numCache>
            </c:numRef>
          </c:val>
          <c:smooth val="0"/>
          <c:extLst xmlns:c16r2="http://schemas.microsoft.com/office/drawing/2015/06/chart">
            <c:ext xmlns:c16="http://schemas.microsoft.com/office/drawing/2014/chart" uri="{C3380CC4-5D6E-409C-BE32-E72D297353CC}">
              <c16:uniqueId val="{00000001-0847-4D12-A3D2-03E8BF3F6469}"/>
            </c:ext>
          </c:extLst>
        </c:ser>
        <c:ser>
          <c:idx val="2"/>
          <c:order val="2"/>
          <c:tx>
            <c:strRef>
              <c:f>'ME1'!$B$102</c:f>
              <c:strCache>
                <c:ptCount val="1"/>
                <c:pt idx="0">
                  <c:v>Spain</c:v>
                </c:pt>
              </c:strCache>
            </c:strRef>
          </c:tx>
          <c:val>
            <c:numRef>
              <c:f>'ME1'!$C$102:$M$102</c:f>
              <c:numCache>
                <c:formatCode>#,##0.##########</c:formatCode>
                <c:ptCount val="11"/>
                <c:pt idx="0">
                  <c:v>7.085</c:v>
                </c:pt>
                <c:pt idx="1">
                  <c:v>5.7709999999999999</c:v>
                </c:pt>
                <c:pt idx="2">
                  <c:v>3.9590000000000001</c:v>
                </c:pt>
                <c:pt idx="3">
                  <c:v>3.23</c:v>
                </c:pt>
                <c:pt idx="4">
                  <c:v>3.34</c:v>
                </c:pt>
                <c:pt idx="5">
                  <c:v>3.6150000000000002</c:v>
                </c:pt>
                <c:pt idx="6">
                  <c:v>3.33</c:v>
                </c:pt>
                <c:pt idx="7">
                  <c:v>3.6379999999999999</c:v>
                </c:pt>
                <c:pt idx="8">
                  <c:v>3.9510000000000001</c:v>
                </c:pt>
                <c:pt idx="9">
                  <c:v>4.12</c:v>
                </c:pt>
                <c:pt idx="10">
                  <c:v>3.9449999999999998</c:v>
                </c:pt>
              </c:numCache>
            </c:numRef>
          </c:val>
          <c:smooth val="0"/>
          <c:extLst xmlns:c16r2="http://schemas.microsoft.com/office/drawing/2015/06/chart">
            <c:ext xmlns:c16="http://schemas.microsoft.com/office/drawing/2014/chart" uri="{C3380CC4-5D6E-409C-BE32-E72D297353CC}">
              <c16:uniqueId val="{00000002-0847-4D12-A3D2-03E8BF3F6469}"/>
            </c:ext>
          </c:extLst>
        </c:ser>
        <c:ser>
          <c:idx val="3"/>
          <c:order val="3"/>
          <c:tx>
            <c:strRef>
              <c:f>'ME1'!$B$115</c:f>
              <c:strCache>
                <c:ptCount val="1"/>
                <c:pt idx="0">
                  <c:v>Portugal</c:v>
                </c:pt>
              </c:strCache>
            </c:strRef>
          </c:tx>
          <c:val>
            <c:numRef>
              <c:f>'ME1'!$C$115:$M$115</c:f>
              <c:numCache>
                <c:formatCode>#,##0.##########</c:formatCode>
                <c:ptCount val="11"/>
                <c:pt idx="0">
                  <c:v>13.394</c:v>
                </c:pt>
                <c:pt idx="1">
                  <c:v>12.161</c:v>
                </c:pt>
                <c:pt idx="2">
                  <c:v>10.839</c:v>
                </c:pt>
                <c:pt idx="3">
                  <c:v>8.49</c:v>
                </c:pt>
                <c:pt idx="4">
                  <c:v>9.5640000000000001</c:v>
                </c:pt>
                <c:pt idx="5">
                  <c:v>9.2240000000000002</c:v>
                </c:pt>
                <c:pt idx="6">
                  <c:v>8.6530000000000005</c:v>
                </c:pt>
                <c:pt idx="7">
                  <c:v>9.9550000000000001</c:v>
                </c:pt>
                <c:pt idx="8">
                  <c:v>10.054</c:v>
                </c:pt>
                <c:pt idx="9">
                  <c:v>10.36</c:v>
                </c:pt>
                <c:pt idx="10">
                  <c:v>10.727</c:v>
                </c:pt>
              </c:numCache>
            </c:numRef>
          </c:val>
          <c:smooth val="0"/>
          <c:extLst xmlns:c16r2="http://schemas.microsoft.com/office/drawing/2015/06/chart">
            <c:ext xmlns:c16="http://schemas.microsoft.com/office/drawing/2014/chart" uri="{C3380CC4-5D6E-409C-BE32-E72D297353CC}">
              <c16:uniqueId val="{00000003-0847-4D12-A3D2-03E8BF3F6469}"/>
            </c:ext>
          </c:extLst>
        </c:ser>
        <c:dLbls>
          <c:showLegendKey val="0"/>
          <c:showVal val="0"/>
          <c:showCatName val="0"/>
          <c:showSerName val="0"/>
          <c:showPercent val="0"/>
          <c:showBubbleSize val="0"/>
        </c:dLbls>
        <c:marker val="1"/>
        <c:smooth val="0"/>
        <c:axId val="356435456"/>
        <c:axId val="355888512"/>
      </c:lineChart>
      <c:catAx>
        <c:axId val="356435456"/>
        <c:scaling>
          <c:orientation val="minMax"/>
        </c:scaling>
        <c:delete val="0"/>
        <c:axPos val="b"/>
        <c:numFmt formatCode="General" sourceLinked="0"/>
        <c:majorTickMark val="out"/>
        <c:minorTickMark val="none"/>
        <c:tickLblPos val="nextTo"/>
        <c:crossAx val="355888512"/>
        <c:crosses val="autoZero"/>
        <c:auto val="1"/>
        <c:lblAlgn val="ctr"/>
        <c:lblOffset val="100"/>
        <c:noMultiLvlLbl val="0"/>
      </c:catAx>
      <c:valAx>
        <c:axId val="355888512"/>
        <c:scaling>
          <c:orientation val="minMax"/>
        </c:scaling>
        <c:delete val="0"/>
        <c:axPos val="l"/>
        <c:majorGridlines/>
        <c:title>
          <c:tx>
            <c:rich>
              <a:bodyPr rot="-5400000" vert="horz"/>
              <a:lstStyle/>
              <a:p>
                <a:pPr>
                  <a:defRPr/>
                </a:pPr>
                <a:r>
                  <a:rPr lang="en-US"/>
                  <a:t>Tonnes per capita</a:t>
                </a:r>
              </a:p>
            </c:rich>
          </c:tx>
          <c:layout/>
          <c:overlay val="0"/>
        </c:title>
        <c:numFmt formatCode="#,##0.##########" sourceLinked="1"/>
        <c:majorTickMark val="out"/>
        <c:minorTickMark val="none"/>
        <c:tickLblPos val="nextTo"/>
        <c:crossAx val="35643545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Total waste generation, excluding major</a:t>
            </a:r>
            <a:r>
              <a:rPr lang="en-US" sz="1400" baseline="0">
                <a:latin typeface="Arial" panose="020B0604020202020204" pitchFamily="34" charset="0"/>
                <a:cs typeface="Arial" panose="020B0604020202020204" pitchFamily="34" charset="0"/>
              </a:rPr>
              <a:t> mineral waste</a:t>
            </a:r>
            <a:endParaRPr lang="en-US" sz="14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'ME5'!$A$27</c:f>
              <c:strCache>
                <c:ptCount val="1"/>
                <c:pt idx="0">
                  <c:v>Germany</c:v>
                </c:pt>
              </c:strCache>
            </c:strRef>
          </c:tx>
          <c:cat>
            <c:strRef>
              <c:f>'ME5'!$B$20:$I$20</c:f>
              <c:strCache>
                <c:ptCount val="8"/>
                <c:pt idx="0">
                  <c:v>2004</c:v>
                </c:pt>
                <c:pt idx="1">
                  <c:v>2006</c:v>
                </c:pt>
                <c:pt idx="2">
                  <c:v>2008</c:v>
                </c:pt>
                <c:pt idx="3">
                  <c:v>2010</c:v>
                </c:pt>
                <c:pt idx="4">
                  <c:v>2012</c:v>
                </c:pt>
                <c:pt idx="5">
                  <c:v>2014</c:v>
                </c:pt>
                <c:pt idx="6">
                  <c:v>2016</c:v>
                </c:pt>
                <c:pt idx="7">
                  <c:v>2018</c:v>
                </c:pt>
              </c:strCache>
            </c:strRef>
          </c:cat>
          <c:val>
            <c:numRef>
              <c:f>'ME5'!$B$27:$I$27</c:f>
              <c:numCache>
                <c:formatCode>#,##0</c:formatCode>
                <c:ptCount val="8"/>
                <c:pt idx="0">
                  <c:v>1473</c:v>
                </c:pt>
                <c:pt idx="1">
                  <c:v>1466</c:v>
                </c:pt>
                <c:pt idx="2">
                  <c:v>1577</c:v>
                </c:pt>
                <c:pt idx="3">
                  <c:v>1713</c:v>
                </c:pt>
                <c:pt idx="4">
                  <c:v>1810</c:v>
                </c:pt>
                <c:pt idx="5">
                  <c:v>1908</c:v>
                </c:pt>
                <c:pt idx="6">
                  <c:v>1897</c:v>
                </c:pt>
                <c:pt idx="7">
                  <c:v>1872</c:v>
                </c:pt>
              </c:numCache>
            </c:numRef>
          </c:val>
          <c:smooth val="0"/>
          <c:extLst xmlns:c16r2="http://schemas.microsoft.com/office/drawing/2015/06/chart">
            <c:ext xmlns:c16="http://schemas.microsoft.com/office/drawing/2014/chart" uri="{C3380CC4-5D6E-409C-BE32-E72D297353CC}">
              <c16:uniqueId val="{00000000-CEB6-48F9-B00D-2188D02E0AF2}"/>
            </c:ext>
          </c:extLst>
        </c:ser>
        <c:ser>
          <c:idx val="1"/>
          <c:order val="1"/>
          <c:tx>
            <c:strRef>
              <c:f>'ME5'!$A$29</c:f>
              <c:strCache>
                <c:ptCount val="1"/>
                <c:pt idx="0">
                  <c:v>Ireland</c:v>
                </c:pt>
              </c:strCache>
            </c:strRef>
          </c:tx>
          <c:cat>
            <c:strRef>
              <c:f>'ME5'!$B$20:$I$20</c:f>
              <c:strCache>
                <c:ptCount val="8"/>
                <c:pt idx="0">
                  <c:v>2004</c:v>
                </c:pt>
                <c:pt idx="1">
                  <c:v>2006</c:v>
                </c:pt>
                <c:pt idx="2">
                  <c:v>2008</c:v>
                </c:pt>
                <c:pt idx="3">
                  <c:v>2010</c:v>
                </c:pt>
                <c:pt idx="4">
                  <c:v>2012</c:v>
                </c:pt>
                <c:pt idx="5">
                  <c:v>2014</c:v>
                </c:pt>
                <c:pt idx="6">
                  <c:v>2016</c:v>
                </c:pt>
                <c:pt idx="7">
                  <c:v>2018</c:v>
                </c:pt>
              </c:strCache>
            </c:strRef>
          </c:cat>
          <c:val>
            <c:numRef>
              <c:f>'ME5'!$B$29:$I$29</c:f>
              <c:numCache>
                <c:formatCode>#,##0</c:formatCode>
                <c:ptCount val="8"/>
                <c:pt idx="0">
                  <c:v>1316</c:v>
                </c:pt>
                <c:pt idx="1">
                  <c:v>1238</c:v>
                </c:pt>
                <c:pt idx="2">
                  <c:v>607</c:v>
                </c:pt>
                <c:pt idx="3">
                  <c:v>2704</c:v>
                </c:pt>
                <c:pt idx="4">
                  <c:v>1761</c:v>
                </c:pt>
                <c:pt idx="5">
                  <c:v>1666</c:v>
                </c:pt>
                <c:pt idx="6">
                  <c:v>1765</c:v>
                </c:pt>
                <c:pt idx="7">
                  <c:v>1611</c:v>
                </c:pt>
              </c:numCache>
            </c:numRef>
          </c:val>
          <c:smooth val="0"/>
          <c:extLst xmlns:c16r2="http://schemas.microsoft.com/office/drawing/2015/06/chart">
            <c:ext xmlns:c16="http://schemas.microsoft.com/office/drawing/2014/chart" uri="{C3380CC4-5D6E-409C-BE32-E72D297353CC}">
              <c16:uniqueId val="{00000001-CEB6-48F9-B00D-2188D02E0AF2}"/>
            </c:ext>
          </c:extLst>
        </c:ser>
        <c:ser>
          <c:idx val="2"/>
          <c:order val="2"/>
          <c:tx>
            <c:strRef>
              <c:f>'ME5'!$A$31</c:f>
              <c:strCache>
                <c:ptCount val="1"/>
                <c:pt idx="0">
                  <c:v>Spain</c:v>
                </c:pt>
              </c:strCache>
            </c:strRef>
          </c:tx>
          <c:cat>
            <c:strRef>
              <c:f>'ME5'!$B$20:$I$20</c:f>
              <c:strCache>
                <c:ptCount val="8"/>
                <c:pt idx="0">
                  <c:v>2004</c:v>
                </c:pt>
                <c:pt idx="1">
                  <c:v>2006</c:v>
                </c:pt>
                <c:pt idx="2">
                  <c:v>2008</c:v>
                </c:pt>
                <c:pt idx="3">
                  <c:v>2010</c:v>
                </c:pt>
                <c:pt idx="4">
                  <c:v>2012</c:v>
                </c:pt>
                <c:pt idx="5">
                  <c:v>2014</c:v>
                </c:pt>
                <c:pt idx="6">
                  <c:v>2016</c:v>
                </c:pt>
                <c:pt idx="7">
                  <c:v>2018</c:v>
                </c:pt>
              </c:strCache>
            </c:strRef>
          </c:cat>
          <c:val>
            <c:numRef>
              <c:f>'ME5'!$B$31:$I$31</c:f>
              <c:numCache>
                <c:formatCode>#,##0</c:formatCode>
                <c:ptCount val="8"/>
                <c:pt idx="0">
                  <c:v>1906</c:v>
                </c:pt>
                <c:pt idx="1">
                  <c:v>1718</c:v>
                </c:pt>
                <c:pt idx="2">
                  <c:v>1538</c:v>
                </c:pt>
                <c:pt idx="3">
                  <c:v>1332</c:v>
                </c:pt>
                <c:pt idx="4">
                  <c:v>1379</c:v>
                </c:pt>
                <c:pt idx="5">
                  <c:v>1428</c:v>
                </c:pt>
                <c:pt idx="6">
                  <c:v>1480</c:v>
                </c:pt>
                <c:pt idx="7">
                  <c:v>1540</c:v>
                </c:pt>
              </c:numCache>
            </c:numRef>
          </c:val>
          <c:smooth val="0"/>
          <c:extLst xmlns:c16r2="http://schemas.microsoft.com/office/drawing/2015/06/chart">
            <c:ext xmlns:c16="http://schemas.microsoft.com/office/drawing/2014/chart" uri="{C3380CC4-5D6E-409C-BE32-E72D297353CC}">
              <c16:uniqueId val="{00000002-CEB6-48F9-B00D-2188D02E0AF2}"/>
            </c:ext>
          </c:extLst>
        </c:ser>
        <c:ser>
          <c:idx val="3"/>
          <c:order val="3"/>
          <c:tx>
            <c:strRef>
              <c:f>'ME5'!$A$44</c:f>
              <c:strCache>
                <c:ptCount val="1"/>
                <c:pt idx="0">
                  <c:v>Portugal</c:v>
                </c:pt>
              </c:strCache>
            </c:strRef>
          </c:tx>
          <c:cat>
            <c:strRef>
              <c:f>'ME5'!$B$20:$I$20</c:f>
              <c:strCache>
                <c:ptCount val="8"/>
                <c:pt idx="0">
                  <c:v>2004</c:v>
                </c:pt>
                <c:pt idx="1">
                  <c:v>2006</c:v>
                </c:pt>
                <c:pt idx="2">
                  <c:v>2008</c:v>
                </c:pt>
                <c:pt idx="3">
                  <c:v>2010</c:v>
                </c:pt>
                <c:pt idx="4">
                  <c:v>2012</c:v>
                </c:pt>
                <c:pt idx="5">
                  <c:v>2014</c:v>
                </c:pt>
                <c:pt idx="6">
                  <c:v>2016</c:v>
                </c:pt>
                <c:pt idx="7">
                  <c:v>2018</c:v>
                </c:pt>
              </c:strCache>
            </c:strRef>
          </c:cat>
          <c:val>
            <c:numRef>
              <c:f>'ME5'!$B$44:$I$44</c:f>
              <c:numCache>
                <c:formatCode>#,##0</c:formatCode>
                <c:ptCount val="8"/>
                <c:pt idx="0">
                  <c:v>1825</c:v>
                </c:pt>
                <c:pt idx="1">
                  <c:v>2437</c:v>
                </c:pt>
                <c:pt idx="2">
                  <c:v>1362</c:v>
                </c:pt>
                <c:pt idx="3">
                  <c:v>1087</c:v>
                </c:pt>
                <c:pt idx="4">
                  <c:v>1088</c:v>
                </c:pt>
                <c:pt idx="5">
                  <c:v>1123</c:v>
                </c:pt>
                <c:pt idx="6">
                  <c:v>1148</c:v>
                </c:pt>
                <c:pt idx="7">
                  <c:v>1316</c:v>
                </c:pt>
              </c:numCache>
            </c:numRef>
          </c:val>
          <c:smooth val="0"/>
          <c:extLst xmlns:c16r2="http://schemas.microsoft.com/office/drawing/2015/06/chart">
            <c:ext xmlns:c16="http://schemas.microsoft.com/office/drawing/2014/chart" uri="{C3380CC4-5D6E-409C-BE32-E72D297353CC}">
              <c16:uniqueId val="{00000003-CEB6-48F9-B00D-2188D02E0AF2}"/>
            </c:ext>
          </c:extLst>
        </c:ser>
        <c:dLbls>
          <c:showLegendKey val="0"/>
          <c:showVal val="0"/>
          <c:showCatName val="0"/>
          <c:showSerName val="0"/>
          <c:showPercent val="0"/>
          <c:showBubbleSize val="0"/>
        </c:dLbls>
        <c:marker val="1"/>
        <c:smooth val="0"/>
        <c:axId val="356685824"/>
        <c:axId val="355891392"/>
      </c:lineChart>
      <c:catAx>
        <c:axId val="356685824"/>
        <c:scaling>
          <c:orientation val="minMax"/>
        </c:scaling>
        <c:delete val="0"/>
        <c:axPos val="b"/>
        <c:numFmt formatCode="General" sourceLinked="0"/>
        <c:majorTickMark val="out"/>
        <c:minorTickMark val="none"/>
        <c:tickLblPos val="nextTo"/>
        <c:crossAx val="355891392"/>
        <c:crosses val="autoZero"/>
        <c:auto val="1"/>
        <c:lblAlgn val="ctr"/>
        <c:lblOffset val="100"/>
        <c:noMultiLvlLbl val="0"/>
      </c:catAx>
      <c:valAx>
        <c:axId val="355891392"/>
        <c:scaling>
          <c:orientation val="minMax"/>
        </c:scaling>
        <c:delete val="0"/>
        <c:axPos val="l"/>
        <c:majorGridlines/>
        <c:minorGridlines/>
        <c:title>
          <c:tx>
            <c:rich>
              <a:bodyPr rot="-5400000" vert="horz"/>
              <a:lstStyle/>
              <a:p>
                <a:pPr>
                  <a:defRPr/>
                </a:pPr>
                <a:r>
                  <a:rPr lang="en-US"/>
                  <a:t>kg/cap</a:t>
                </a:r>
              </a:p>
            </c:rich>
          </c:tx>
          <c:layout/>
          <c:overlay val="0"/>
        </c:title>
        <c:numFmt formatCode="#,##0" sourceLinked="1"/>
        <c:majorTickMark val="out"/>
        <c:minorTickMark val="none"/>
        <c:tickLblPos val="nextTo"/>
        <c:crossAx val="3566858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WEEE recycled (incl. collection)</a:t>
            </a:r>
          </a:p>
        </c:rich>
      </c:tx>
      <c:layout/>
      <c:overlay val="0"/>
    </c:title>
    <c:autoTitleDeleted val="0"/>
    <c:plotArea>
      <c:layout/>
      <c:lineChart>
        <c:grouping val="standard"/>
        <c:varyColors val="0"/>
        <c:ser>
          <c:idx val="0"/>
          <c:order val="0"/>
          <c:tx>
            <c:strRef>
              <c:f>'P1'!$B$109</c:f>
              <c:strCache>
                <c:ptCount val="1"/>
                <c:pt idx="0">
                  <c:v>Germany</c:v>
                </c:pt>
              </c:strCache>
            </c:strRef>
          </c:tx>
          <c:cat>
            <c:strRef>
              <c:f>'P1'!$C$102:$M$102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'P1'!$C$109:$M$109</c:f>
              <c:numCache>
                <c:formatCode>#,##0</c:formatCode>
                <c:ptCount val="11"/>
                <c:pt idx="0">
                  <c:v>37.580399999999997</c:v>
                </c:pt>
                <c:pt idx="1">
                  <c:v>37.425600000000003</c:v>
                </c:pt>
                <c:pt idx="2">
                  <c:v>33.895600000000002</c:v>
                </c:pt>
                <c:pt idx="3">
                  <c:v>34.151499999999999</c:v>
                </c:pt>
                <c:pt idx="4">
                  <c:v>34.941600000000001</c:v>
                </c:pt>
                <c:pt idx="5">
                  <c:v>36.1218</c:v>
                </c:pt>
                <c:pt idx="6">
                  <c:v>33.702499999999993</c:v>
                </c:pt>
                <c:pt idx="7">
                  <c:v>38.9283</c:v>
                </c:pt>
                <c:pt idx="8">
                  <c:v>38.695799999999998</c:v>
                </c:pt>
                <c:pt idx="9">
                  <c:v>36.893599999999999</c:v>
                </c:pt>
                <c:pt idx="10">
                  <c:v>0</c:v>
                </c:pt>
              </c:numCache>
            </c:numRef>
          </c:val>
          <c:smooth val="0"/>
          <c:extLst xmlns:c16r2="http://schemas.microsoft.com/office/drawing/2015/06/chart">
            <c:ext xmlns:c16="http://schemas.microsoft.com/office/drawing/2014/chart" uri="{C3380CC4-5D6E-409C-BE32-E72D297353CC}">
              <c16:uniqueId val="{00000000-DD55-4E1B-80B7-1BD461C62DC8}"/>
            </c:ext>
          </c:extLst>
        </c:ser>
        <c:ser>
          <c:idx val="1"/>
          <c:order val="1"/>
          <c:tx>
            <c:strRef>
              <c:f>'P1'!$B$111</c:f>
              <c:strCache>
                <c:ptCount val="1"/>
                <c:pt idx="0">
                  <c:v>Ireland</c:v>
                </c:pt>
              </c:strCache>
            </c:strRef>
          </c:tx>
          <c:cat>
            <c:strRef>
              <c:f>'P1'!$C$102:$M$102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'P1'!$C$111:$M$111</c:f>
              <c:numCache>
                <c:formatCode>#,##0</c:formatCode>
                <c:ptCount val="11"/>
                <c:pt idx="0">
                  <c:v>0</c:v>
                </c:pt>
                <c:pt idx="1">
                  <c:v>30.273099999999999</c:v>
                </c:pt>
                <c:pt idx="2">
                  <c:v>31.6906</c:v>
                </c:pt>
                <c:pt idx="3">
                  <c:v>35.278199999999998</c:v>
                </c:pt>
                <c:pt idx="4">
                  <c:v>37.9848</c:v>
                </c:pt>
                <c:pt idx="5">
                  <c:v>41.933700000000002</c:v>
                </c:pt>
                <c:pt idx="6">
                  <c:v>46.092800000000004</c:v>
                </c:pt>
                <c:pt idx="7">
                  <c:v>49.528199999999998</c:v>
                </c:pt>
                <c:pt idx="8">
                  <c:v>47.598399999999998</c:v>
                </c:pt>
                <c:pt idx="9">
                  <c:v>53.553399999999996</c:v>
                </c:pt>
                <c:pt idx="10">
                  <c:v>0</c:v>
                </c:pt>
              </c:numCache>
            </c:numRef>
          </c:val>
          <c:smooth val="0"/>
          <c:extLst xmlns:c16r2="http://schemas.microsoft.com/office/drawing/2015/06/chart">
            <c:ext xmlns:c16="http://schemas.microsoft.com/office/drawing/2014/chart" uri="{C3380CC4-5D6E-409C-BE32-E72D297353CC}">
              <c16:uniqueId val="{00000001-DD55-4E1B-80B7-1BD461C62DC8}"/>
            </c:ext>
          </c:extLst>
        </c:ser>
        <c:ser>
          <c:idx val="2"/>
          <c:order val="2"/>
          <c:tx>
            <c:strRef>
              <c:f>'P1'!$B$113</c:f>
              <c:strCache>
                <c:ptCount val="1"/>
                <c:pt idx="0">
                  <c:v>Spain</c:v>
                </c:pt>
              </c:strCache>
            </c:strRef>
          </c:tx>
          <c:cat>
            <c:strRef>
              <c:f>'P1'!$C$102:$M$102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'P1'!$C$113:$M$113</c:f>
              <c:numCache>
                <c:formatCode>#,##0</c:formatCode>
                <c:ptCount val="11"/>
                <c:pt idx="0">
                  <c:v>11.891700000000002</c:v>
                </c:pt>
                <c:pt idx="1">
                  <c:v>13.0756</c:v>
                </c:pt>
                <c:pt idx="2">
                  <c:v>16.702400000000001</c:v>
                </c:pt>
                <c:pt idx="3">
                  <c:v>19.012499999999999</c:v>
                </c:pt>
                <c:pt idx="4">
                  <c:v>25.993999999999996</c:v>
                </c:pt>
                <c:pt idx="5">
                  <c:v>23.992799999999999</c:v>
                </c:pt>
                <c:pt idx="6">
                  <c:v>31.3398</c:v>
                </c:pt>
                <c:pt idx="7">
                  <c:v>38.719799999999999</c:v>
                </c:pt>
                <c:pt idx="8">
                  <c:v>40.054200000000002</c:v>
                </c:pt>
                <c:pt idx="9">
                  <c:v>43.703400000000002</c:v>
                </c:pt>
                <c:pt idx="10">
                  <c:v>0</c:v>
                </c:pt>
              </c:numCache>
            </c:numRef>
          </c:val>
          <c:smooth val="0"/>
          <c:extLst xmlns:c16r2="http://schemas.microsoft.com/office/drawing/2015/06/chart">
            <c:ext xmlns:c16="http://schemas.microsoft.com/office/drawing/2014/chart" uri="{C3380CC4-5D6E-409C-BE32-E72D297353CC}">
              <c16:uniqueId val="{00000002-DD55-4E1B-80B7-1BD461C62DC8}"/>
            </c:ext>
          </c:extLst>
        </c:ser>
        <c:ser>
          <c:idx val="3"/>
          <c:order val="3"/>
          <c:tx>
            <c:strRef>
              <c:f>'P1'!$B$126</c:f>
              <c:strCache>
                <c:ptCount val="1"/>
                <c:pt idx="0">
                  <c:v>Portugal</c:v>
                </c:pt>
              </c:strCache>
            </c:strRef>
          </c:tx>
          <c:cat>
            <c:strRef>
              <c:f>'P1'!$C$102:$M$102</c:f>
              <c:strCache>
                <c:ptCount val="11"/>
                <c:pt idx="0">
                  <c:v>2009</c:v>
                </c:pt>
                <c:pt idx="1">
                  <c:v>2010</c:v>
                </c:pt>
                <c:pt idx="2">
                  <c:v>2011</c:v>
                </c:pt>
                <c:pt idx="3">
                  <c:v>2012</c:v>
                </c:pt>
                <c:pt idx="4">
                  <c:v>2013</c:v>
                </c:pt>
                <c:pt idx="5">
                  <c:v>2014</c:v>
                </c:pt>
                <c:pt idx="6">
                  <c:v>2015</c:v>
                </c:pt>
                <c:pt idx="7">
                  <c:v>2016</c:v>
                </c:pt>
                <c:pt idx="8">
                  <c:v>2017</c:v>
                </c:pt>
                <c:pt idx="9">
                  <c:v>2018</c:v>
                </c:pt>
                <c:pt idx="10">
                  <c:v>2019</c:v>
                </c:pt>
              </c:strCache>
            </c:strRef>
          </c:cat>
          <c:val>
            <c:numRef>
              <c:f>'P1'!$C$126:$M$126</c:f>
              <c:numCache>
                <c:formatCode>#,##0</c:formatCode>
                <c:ptCount val="11"/>
                <c:pt idx="0">
                  <c:v>23.998199999999997</c:v>
                </c:pt>
                <c:pt idx="1">
                  <c:v>22.78</c:v>
                </c:pt>
                <c:pt idx="2">
                  <c:v>29.547999999999998</c:v>
                </c:pt>
                <c:pt idx="3">
                  <c:v>24.854199999999999</c:v>
                </c:pt>
                <c:pt idx="4">
                  <c:v>32.128599999999999</c:v>
                </c:pt>
                <c:pt idx="5">
                  <c:v>37.757899999999999</c:v>
                </c:pt>
                <c:pt idx="6">
                  <c:v>41.808</c:v>
                </c:pt>
                <c:pt idx="7">
                  <c:v>45.811799999999998</c:v>
                </c:pt>
                <c:pt idx="8">
                  <c:v>43.6051</c:v>
                </c:pt>
                <c:pt idx="9">
                  <c:v>41.987099999999998</c:v>
                </c:pt>
                <c:pt idx="10">
                  <c:v>0</c:v>
                </c:pt>
              </c:numCache>
            </c:numRef>
          </c:val>
          <c:smooth val="0"/>
          <c:extLst xmlns:c16r2="http://schemas.microsoft.com/office/drawing/2015/06/chart">
            <c:ext xmlns:c16="http://schemas.microsoft.com/office/drawing/2014/chart" uri="{C3380CC4-5D6E-409C-BE32-E72D297353CC}">
              <c16:uniqueId val="{00000003-DD55-4E1B-80B7-1BD461C62DC8}"/>
            </c:ext>
          </c:extLst>
        </c:ser>
        <c:dLbls>
          <c:showLegendKey val="0"/>
          <c:showVal val="0"/>
          <c:showCatName val="0"/>
          <c:showSerName val="0"/>
          <c:showPercent val="0"/>
          <c:showBubbleSize val="0"/>
        </c:dLbls>
        <c:marker val="1"/>
        <c:smooth val="0"/>
        <c:axId val="356772352"/>
        <c:axId val="357564992"/>
      </c:lineChart>
      <c:catAx>
        <c:axId val="356772352"/>
        <c:scaling>
          <c:orientation val="minMax"/>
        </c:scaling>
        <c:delete val="0"/>
        <c:axPos val="b"/>
        <c:numFmt formatCode="General" sourceLinked="0"/>
        <c:majorTickMark val="out"/>
        <c:minorTickMark val="none"/>
        <c:tickLblPos val="nextTo"/>
        <c:crossAx val="357564992"/>
        <c:crosses val="autoZero"/>
        <c:auto val="1"/>
        <c:lblAlgn val="ctr"/>
        <c:lblOffset val="100"/>
        <c:noMultiLvlLbl val="0"/>
      </c:catAx>
      <c:valAx>
        <c:axId val="357564992"/>
        <c:scaling>
          <c:orientation val="minMax"/>
        </c:scaling>
        <c:delete val="0"/>
        <c:axPos val="l"/>
        <c:majorGridlines/>
        <c:minorGridlines/>
        <c:title>
          <c:tx>
            <c:rich>
              <a:bodyPr rot="-5400000" vert="horz"/>
              <a:lstStyle/>
              <a:p>
                <a:pPr>
                  <a:defRPr/>
                </a:pPr>
                <a:r>
                  <a:rPr lang="en-US"/>
                  <a:t>%</a:t>
                </a:r>
              </a:p>
            </c:rich>
          </c:tx>
          <c:layout/>
          <c:overlay val="0"/>
        </c:title>
        <c:numFmt formatCode="#,##0" sourceLinked="1"/>
        <c:majorTickMark val="out"/>
        <c:minorTickMark val="none"/>
        <c:tickLblPos val="nextTo"/>
        <c:crossAx val="3567723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latin typeface="Arial" panose="020B0604020202020204" pitchFamily="34" charset="0"/>
                <a:cs typeface="Arial" panose="020B0604020202020204" pitchFamily="34" charset="0"/>
              </a:rPr>
              <a:t>Recovery of CDW</a:t>
            </a:r>
          </a:p>
        </c:rich>
      </c:tx>
      <c:layout/>
      <c:overlay val="0"/>
    </c:title>
    <c:autoTitleDeleted val="0"/>
    <c:plotArea>
      <c:layout/>
      <c:lineChart>
        <c:grouping val="standard"/>
        <c:varyColors val="0"/>
        <c:ser>
          <c:idx val="0"/>
          <c:order val="0"/>
          <c:tx>
            <c:strRef>
              <c:f>'P2'!$B$28</c:f>
              <c:strCache>
                <c:ptCount val="1"/>
                <c:pt idx="0">
                  <c:v>Germany</c:v>
                </c:pt>
              </c:strCache>
            </c:strRef>
          </c:tx>
          <c:cat>
            <c:strRef>
              <c:f>'P2'!$C$19:$G$19</c:f>
              <c:strCache>
                <c:ptCount val="5"/>
                <c:pt idx="0">
                  <c:v>2010</c:v>
                </c:pt>
                <c:pt idx="1">
                  <c:v>2012</c:v>
                </c:pt>
                <c:pt idx="2">
                  <c:v>2014</c:v>
                </c:pt>
                <c:pt idx="3">
                  <c:v>2016</c:v>
                </c:pt>
                <c:pt idx="4">
                  <c:v>2018</c:v>
                </c:pt>
              </c:strCache>
            </c:strRef>
          </c:cat>
          <c:val>
            <c:numRef>
              <c:f>'P2'!$C$28:$G$28</c:f>
              <c:numCache>
                <c:formatCode>#,##0</c:formatCode>
                <c:ptCount val="5"/>
                <c:pt idx="0">
                  <c:v>95</c:v>
                </c:pt>
                <c:pt idx="1">
                  <c:v>94</c:v>
                </c:pt>
                <c:pt idx="2">
                  <c:v>0</c:v>
                </c:pt>
                <c:pt idx="3">
                  <c:v>0</c:v>
                </c:pt>
                <c:pt idx="4">
                  <c:v>93</c:v>
                </c:pt>
              </c:numCache>
            </c:numRef>
          </c:val>
          <c:smooth val="0"/>
          <c:extLst xmlns:c16r2="http://schemas.microsoft.com/office/drawing/2015/06/chart">
            <c:ext xmlns:c16="http://schemas.microsoft.com/office/drawing/2014/chart" uri="{C3380CC4-5D6E-409C-BE32-E72D297353CC}">
              <c16:uniqueId val="{00000000-D466-44AB-8AE2-AAA46B3189CD}"/>
            </c:ext>
          </c:extLst>
        </c:ser>
        <c:ser>
          <c:idx val="1"/>
          <c:order val="1"/>
          <c:tx>
            <c:strRef>
              <c:f>'P2'!$B$30</c:f>
              <c:strCache>
                <c:ptCount val="1"/>
                <c:pt idx="0">
                  <c:v>Ireland</c:v>
                </c:pt>
              </c:strCache>
            </c:strRef>
          </c:tx>
          <c:cat>
            <c:strRef>
              <c:f>'P2'!$C$19:$G$19</c:f>
              <c:strCache>
                <c:ptCount val="5"/>
                <c:pt idx="0">
                  <c:v>2010</c:v>
                </c:pt>
                <c:pt idx="1">
                  <c:v>2012</c:v>
                </c:pt>
                <c:pt idx="2">
                  <c:v>2014</c:v>
                </c:pt>
                <c:pt idx="3">
                  <c:v>2016</c:v>
                </c:pt>
                <c:pt idx="4">
                  <c:v>2018</c:v>
                </c:pt>
              </c:strCache>
            </c:strRef>
          </c:cat>
          <c:val>
            <c:numRef>
              <c:f>'P2'!$C$30:$G$30</c:f>
              <c:numCache>
                <c:formatCode>#,##0</c:formatCode>
                <c:ptCount val="5"/>
                <c:pt idx="0">
                  <c:v>97</c:v>
                </c:pt>
                <c:pt idx="1">
                  <c:v>100</c:v>
                </c:pt>
                <c:pt idx="2">
                  <c:v>100</c:v>
                </c:pt>
                <c:pt idx="3">
                  <c:v>96</c:v>
                </c:pt>
                <c:pt idx="4">
                  <c:v>100</c:v>
                </c:pt>
              </c:numCache>
            </c:numRef>
          </c:val>
          <c:smooth val="0"/>
          <c:extLst xmlns:c16r2="http://schemas.microsoft.com/office/drawing/2015/06/chart">
            <c:ext xmlns:c16="http://schemas.microsoft.com/office/drawing/2014/chart" uri="{C3380CC4-5D6E-409C-BE32-E72D297353CC}">
              <c16:uniqueId val="{00000001-D466-44AB-8AE2-AAA46B3189CD}"/>
            </c:ext>
          </c:extLst>
        </c:ser>
        <c:ser>
          <c:idx val="2"/>
          <c:order val="2"/>
          <c:tx>
            <c:strRef>
              <c:f>'P2'!$B$32</c:f>
              <c:strCache>
                <c:ptCount val="1"/>
                <c:pt idx="0">
                  <c:v>Spain</c:v>
                </c:pt>
              </c:strCache>
            </c:strRef>
          </c:tx>
          <c:cat>
            <c:strRef>
              <c:f>'P2'!$C$19:$G$19</c:f>
              <c:strCache>
                <c:ptCount val="5"/>
                <c:pt idx="0">
                  <c:v>2010</c:v>
                </c:pt>
                <c:pt idx="1">
                  <c:v>2012</c:v>
                </c:pt>
                <c:pt idx="2">
                  <c:v>2014</c:v>
                </c:pt>
                <c:pt idx="3">
                  <c:v>2016</c:v>
                </c:pt>
                <c:pt idx="4">
                  <c:v>2018</c:v>
                </c:pt>
              </c:strCache>
            </c:strRef>
          </c:cat>
          <c:val>
            <c:numRef>
              <c:f>'P2'!$C$32:$G$32</c:f>
              <c:numCache>
                <c:formatCode>#,##0</c:formatCode>
                <c:ptCount val="5"/>
                <c:pt idx="0">
                  <c:v>65</c:v>
                </c:pt>
                <c:pt idx="1">
                  <c:v>84</c:v>
                </c:pt>
                <c:pt idx="2">
                  <c:v>70</c:v>
                </c:pt>
                <c:pt idx="3">
                  <c:v>79</c:v>
                </c:pt>
                <c:pt idx="4">
                  <c:v>75</c:v>
                </c:pt>
              </c:numCache>
            </c:numRef>
          </c:val>
          <c:smooth val="0"/>
          <c:extLst xmlns:c16r2="http://schemas.microsoft.com/office/drawing/2015/06/chart">
            <c:ext xmlns:c16="http://schemas.microsoft.com/office/drawing/2014/chart" uri="{C3380CC4-5D6E-409C-BE32-E72D297353CC}">
              <c16:uniqueId val="{00000002-D466-44AB-8AE2-AAA46B3189CD}"/>
            </c:ext>
          </c:extLst>
        </c:ser>
        <c:ser>
          <c:idx val="3"/>
          <c:order val="3"/>
          <c:tx>
            <c:strRef>
              <c:f>'P2'!$B$45</c:f>
              <c:strCache>
                <c:ptCount val="1"/>
                <c:pt idx="0">
                  <c:v>Portugal</c:v>
                </c:pt>
              </c:strCache>
            </c:strRef>
          </c:tx>
          <c:cat>
            <c:strRef>
              <c:f>'P2'!$C$19:$G$19</c:f>
              <c:strCache>
                <c:ptCount val="5"/>
                <c:pt idx="0">
                  <c:v>2010</c:v>
                </c:pt>
                <c:pt idx="1">
                  <c:v>2012</c:v>
                </c:pt>
                <c:pt idx="2">
                  <c:v>2014</c:v>
                </c:pt>
                <c:pt idx="3">
                  <c:v>2016</c:v>
                </c:pt>
                <c:pt idx="4">
                  <c:v>2018</c:v>
                </c:pt>
              </c:strCache>
            </c:strRef>
          </c:cat>
          <c:val>
            <c:numRef>
              <c:f>'P2'!$C$45:$G$45</c:f>
              <c:numCache>
                <c:formatCode>#,##0</c:formatCode>
                <c:ptCount val="5"/>
                <c:pt idx="0">
                  <c:v>58</c:v>
                </c:pt>
                <c:pt idx="1">
                  <c:v>84</c:v>
                </c:pt>
                <c:pt idx="2">
                  <c:v>95</c:v>
                </c:pt>
                <c:pt idx="3">
                  <c:v>97</c:v>
                </c:pt>
                <c:pt idx="4">
                  <c:v>93</c:v>
                </c:pt>
              </c:numCache>
            </c:numRef>
          </c:val>
          <c:smooth val="0"/>
          <c:extLst xmlns:c16r2="http://schemas.microsoft.com/office/drawing/2015/06/chart">
            <c:ext xmlns:c16="http://schemas.microsoft.com/office/drawing/2014/chart" uri="{C3380CC4-5D6E-409C-BE32-E72D297353CC}">
              <c16:uniqueId val="{00000003-D466-44AB-8AE2-AAA46B3189CD}"/>
            </c:ext>
          </c:extLst>
        </c:ser>
        <c:dLbls>
          <c:showLegendKey val="0"/>
          <c:showVal val="0"/>
          <c:showCatName val="0"/>
          <c:showSerName val="0"/>
          <c:showPercent val="0"/>
          <c:showBubbleSize val="0"/>
        </c:dLbls>
        <c:marker val="1"/>
        <c:smooth val="0"/>
        <c:axId val="357151744"/>
        <c:axId val="357566720"/>
      </c:lineChart>
      <c:catAx>
        <c:axId val="357151744"/>
        <c:scaling>
          <c:orientation val="minMax"/>
        </c:scaling>
        <c:delete val="0"/>
        <c:axPos val="b"/>
        <c:numFmt formatCode="General" sourceLinked="0"/>
        <c:majorTickMark val="out"/>
        <c:minorTickMark val="none"/>
        <c:tickLblPos val="nextTo"/>
        <c:crossAx val="357566720"/>
        <c:crosses val="autoZero"/>
        <c:auto val="1"/>
        <c:lblAlgn val="ctr"/>
        <c:lblOffset val="100"/>
        <c:noMultiLvlLbl val="0"/>
      </c:catAx>
      <c:valAx>
        <c:axId val="357566720"/>
        <c:scaling>
          <c:orientation val="minMax"/>
        </c:scaling>
        <c:delete val="0"/>
        <c:axPos val="l"/>
        <c:majorGridlines/>
        <c:minorGridlines/>
        <c:title>
          <c:tx>
            <c:rich>
              <a:bodyPr rot="-5400000" vert="horz"/>
              <a:lstStyle/>
              <a:p>
                <a:pPr>
                  <a:defRPr/>
                </a:pPr>
                <a:r>
                  <a:rPr lang="en-US"/>
                  <a:t>%</a:t>
                </a:r>
              </a:p>
            </c:rich>
          </c:tx>
          <c:layout/>
          <c:overlay val="0"/>
        </c:title>
        <c:numFmt formatCode="#,##0" sourceLinked="1"/>
        <c:majorTickMark val="out"/>
        <c:minorTickMark val="none"/>
        <c:tickLblPos val="nextTo"/>
        <c:crossAx val="357151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5" Type="http://schemas.openxmlformats.org/officeDocument/2006/relationships/chart" Target="../charts/chart21.xml"/><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328612</xdr:colOff>
      <xdr:row>1</xdr:row>
      <xdr:rowOff>154782</xdr:rowOff>
    </xdr:from>
    <xdr:to>
      <xdr:col>13</xdr:col>
      <xdr:colOff>26194</xdr:colOff>
      <xdr:row>6</xdr:row>
      <xdr:rowOff>40482</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159543</xdr:colOff>
      <xdr:row>1</xdr:row>
      <xdr:rowOff>102394</xdr:rowOff>
    </xdr:from>
    <xdr:to>
      <xdr:col>20</xdr:col>
      <xdr:colOff>464343</xdr:colOff>
      <xdr:row>5</xdr:row>
      <xdr:rowOff>559594</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178594</xdr:colOff>
      <xdr:row>7</xdr:row>
      <xdr:rowOff>135732</xdr:rowOff>
    </xdr:from>
    <xdr:to>
      <xdr:col>20</xdr:col>
      <xdr:colOff>483393</xdr:colOff>
      <xdr:row>13</xdr:row>
      <xdr:rowOff>21432</xdr:rowOff>
    </xdr:to>
    <xdr:graphicFrame macro="">
      <xdr:nvGraphicFramePr>
        <xdr:cNvPr id="5" name="Chart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470648</xdr:colOff>
      <xdr:row>2</xdr:row>
      <xdr:rowOff>156882</xdr:rowOff>
    </xdr:from>
    <xdr:to>
      <xdr:col>18</xdr:col>
      <xdr:colOff>99733</xdr:colOff>
      <xdr:row>6</xdr:row>
      <xdr:rowOff>12327</xdr:rowOff>
    </xdr:to>
    <xdr:graphicFrame macro="">
      <xdr:nvGraphicFramePr>
        <xdr:cNvPr id="2" name="Chart 1">
          <a:extLst>
            <a:ext uri="{FF2B5EF4-FFF2-40B4-BE49-F238E27FC236}">
              <a16:creationId xmlns:a16="http://schemas.microsoft.com/office/drawing/2014/main" xmlns="" id="{2365D29D-7BF9-4ECF-B6B8-F59ACFFD2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xdr:row>
      <xdr:rowOff>0</xdr:rowOff>
    </xdr:from>
    <xdr:to>
      <xdr:col>28</xdr:col>
      <xdr:colOff>245409</xdr:colOff>
      <xdr:row>6</xdr:row>
      <xdr:rowOff>1121</xdr:rowOff>
    </xdr:to>
    <xdr:graphicFrame macro="">
      <xdr:nvGraphicFramePr>
        <xdr:cNvPr id="3" name="Chart 2">
          <a:extLst>
            <a:ext uri="{FF2B5EF4-FFF2-40B4-BE49-F238E27FC236}">
              <a16:creationId xmlns:a16="http://schemas.microsoft.com/office/drawing/2014/main" xmlns="" id="{E46B166A-19CD-4135-AE83-4B8E5B5B8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100853</xdr:colOff>
      <xdr:row>1</xdr:row>
      <xdr:rowOff>33618</xdr:rowOff>
    </xdr:from>
    <xdr:to>
      <xdr:col>15</xdr:col>
      <xdr:colOff>435908</xdr:colOff>
      <xdr:row>4</xdr:row>
      <xdr:rowOff>180415</xdr:rowOff>
    </xdr:to>
    <xdr:graphicFrame macro="">
      <xdr:nvGraphicFramePr>
        <xdr:cNvPr id="2" name="Chart 1">
          <a:extLst>
            <a:ext uri="{FF2B5EF4-FFF2-40B4-BE49-F238E27FC236}">
              <a16:creationId xmlns:a16="http://schemas.microsoft.com/office/drawing/2014/main" xmlns="" id="{300C5F2C-857C-4D34-ABFF-AB329E082D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xdr:row>
      <xdr:rowOff>44824</xdr:rowOff>
    </xdr:from>
    <xdr:to>
      <xdr:col>24</xdr:col>
      <xdr:colOff>425823</xdr:colOff>
      <xdr:row>5</xdr:row>
      <xdr:rowOff>0</xdr:rowOff>
    </xdr:to>
    <xdr:graphicFrame macro="">
      <xdr:nvGraphicFramePr>
        <xdr:cNvPr id="3" name="Chart 2">
          <a:extLst>
            <a:ext uri="{FF2B5EF4-FFF2-40B4-BE49-F238E27FC236}">
              <a16:creationId xmlns:a16="http://schemas.microsoft.com/office/drawing/2014/main" xmlns="" id="{74C7BA3E-1048-4F9B-8ED8-B08056C6D2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438150</xdr:colOff>
      <xdr:row>0</xdr:row>
      <xdr:rowOff>55575</xdr:rowOff>
    </xdr:from>
    <xdr:to>
      <xdr:col>18</xdr:col>
      <xdr:colOff>608420</xdr:colOff>
      <xdr:row>8</xdr:row>
      <xdr:rowOff>37603</xdr:rowOff>
    </xdr:to>
    <xdr:pic>
      <xdr:nvPicPr>
        <xdr:cNvPr id="7" name="Picture 6">
          <a:extLst>
            <a:ext uri="{FF2B5EF4-FFF2-40B4-BE49-F238E27FC236}">
              <a16:creationId xmlns:a16="http://schemas.microsoft.com/office/drawing/2014/main" xmlns="" id="{00000000-0008-0000-1400-000007000000}"/>
            </a:ext>
          </a:extLst>
        </xdr:cNvPr>
        <xdr:cNvPicPr>
          <a:picLocks noChangeAspect="1"/>
        </xdr:cNvPicPr>
      </xdr:nvPicPr>
      <xdr:blipFill>
        <a:blip xmlns:r="http://schemas.openxmlformats.org/officeDocument/2006/relationships" r:embed="rId1"/>
        <a:stretch>
          <a:fillRect/>
        </a:stretch>
      </xdr:blipFill>
      <xdr:spPr>
        <a:xfrm>
          <a:off x="6686550" y="55575"/>
          <a:ext cx="8095070" cy="341102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317500</xdr:colOff>
      <xdr:row>1</xdr:row>
      <xdr:rowOff>243416</xdr:rowOff>
    </xdr:from>
    <xdr:to>
      <xdr:col>13</xdr:col>
      <xdr:colOff>575999</xdr:colOff>
      <xdr:row>6</xdr:row>
      <xdr:rowOff>76200</xdr:rowOff>
    </xdr:to>
    <xdr:graphicFrame macro="">
      <xdr:nvGraphicFramePr>
        <xdr:cNvPr id="2" name="Chart 1">
          <a:extLst>
            <a:ext uri="{FF2B5EF4-FFF2-40B4-BE49-F238E27FC236}">
              <a16:creationId xmlns:a16="http://schemas.microsoft.com/office/drawing/2014/main" xmlns="" id="{DB40A503-A583-4A83-9B91-D98B005FF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190500</xdr:colOff>
      <xdr:row>1</xdr:row>
      <xdr:rowOff>38100</xdr:rowOff>
    </xdr:from>
    <xdr:to>
      <xdr:col>13</xdr:col>
      <xdr:colOff>266701</xdr:colOff>
      <xdr:row>7</xdr:row>
      <xdr:rowOff>9525</xdr:rowOff>
    </xdr:to>
    <xdr:graphicFrame macro="">
      <xdr:nvGraphicFramePr>
        <xdr:cNvPr id="2" name="Chart 1">
          <a:extLst>
            <a:ext uri="{FF2B5EF4-FFF2-40B4-BE49-F238E27FC236}">
              <a16:creationId xmlns:a16="http://schemas.microsoft.com/office/drawing/2014/main" xmlns="" id="{CAD602C0-BD10-4CC1-BB02-2FD7EFC17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1</xdr:row>
      <xdr:rowOff>0</xdr:rowOff>
    </xdr:from>
    <xdr:to>
      <xdr:col>21</xdr:col>
      <xdr:colOff>419101</xdr:colOff>
      <xdr:row>6</xdr:row>
      <xdr:rowOff>152400</xdr:rowOff>
    </xdr:to>
    <xdr:graphicFrame macro="">
      <xdr:nvGraphicFramePr>
        <xdr:cNvPr id="3" name="Chart 2">
          <a:extLst>
            <a:ext uri="{FF2B5EF4-FFF2-40B4-BE49-F238E27FC236}">
              <a16:creationId xmlns:a16="http://schemas.microsoft.com/office/drawing/2014/main" xmlns="" id="{6FEDA950-2BC7-429C-9E13-7068F4947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285750</xdr:colOff>
      <xdr:row>8</xdr:row>
      <xdr:rowOff>38100</xdr:rowOff>
    </xdr:from>
    <xdr:to>
      <xdr:col>21</xdr:col>
      <xdr:colOff>352426</xdr:colOff>
      <xdr:row>16</xdr:row>
      <xdr:rowOff>142875</xdr:rowOff>
    </xdr:to>
    <xdr:graphicFrame macro="">
      <xdr:nvGraphicFramePr>
        <xdr:cNvPr id="4" name="Chart 3">
          <a:extLst>
            <a:ext uri="{FF2B5EF4-FFF2-40B4-BE49-F238E27FC236}">
              <a16:creationId xmlns:a16="http://schemas.microsoft.com/office/drawing/2014/main" xmlns="" id="{24404C34-F3E5-4B42-9AFA-A0EB4D11D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123825</xdr:colOff>
      <xdr:row>19</xdr:row>
      <xdr:rowOff>85725</xdr:rowOff>
    </xdr:from>
    <xdr:to>
      <xdr:col>21</xdr:col>
      <xdr:colOff>161926</xdr:colOff>
      <xdr:row>35</xdr:row>
      <xdr:rowOff>171450</xdr:rowOff>
    </xdr:to>
    <xdr:graphicFrame macro="">
      <xdr:nvGraphicFramePr>
        <xdr:cNvPr id="5" name="Chart 4">
          <a:extLst>
            <a:ext uri="{FF2B5EF4-FFF2-40B4-BE49-F238E27FC236}">
              <a16:creationId xmlns:a16="http://schemas.microsoft.com/office/drawing/2014/main" xmlns="" id="{D9348950-7162-4940-AB10-C25DC30BC6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36</xdr:row>
      <xdr:rowOff>104775</xdr:rowOff>
    </xdr:from>
    <xdr:to>
      <xdr:col>21</xdr:col>
      <xdr:colOff>190501</xdr:colOff>
      <xdr:row>53</xdr:row>
      <xdr:rowOff>47625</xdr:rowOff>
    </xdr:to>
    <xdr:graphicFrame macro="">
      <xdr:nvGraphicFramePr>
        <xdr:cNvPr id="6" name="Chart 5">
          <a:extLst>
            <a:ext uri="{FF2B5EF4-FFF2-40B4-BE49-F238E27FC236}">
              <a16:creationId xmlns:a16="http://schemas.microsoft.com/office/drawing/2014/main" xmlns="" id="{FE02E783-33A5-4E5D-BBCE-5562FB70DB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500063</xdr:colOff>
      <xdr:row>15</xdr:row>
      <xdr:rowOff>154782</xdr:rowOff>
    </xdr:from>
    <xdr:to>
      <xdr:col>19</xdr:col>
      <xdr:colOff>89629</xdr:colOff>
      <xdr:row>28</xdr:row>
      <xdr:rowOff>30663</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7643813" y="6607970"/>
          <a:ext cx="6876191" cy="23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18000</xdr:colOff>
      <xdr:row>78</xdr:row>
      <xdr:rowOff>0</xdr:rowOff>
    </xdr:from>
    <xdr:ext cx="12700" cy="12700"/>
    <xdr:sp macro="" textlink="">
      <xdr:nvSpPr>
        <xdr:cNvPr id="2" name="Shape 2">
          <a:extLst>
            <a:ext uri="{FF2B5EF4-FFF2-40B4-BE49-F238E27FC236}">
              <a16:creationId xmlns:a16="http://schemas.microsoft.com/office/drawing/2014/main" xmlns="" id="{6C609BE8-6B53-4AE9-8EDB-E7115361CF51}"/>
            </a:ext>
          </a:extLst>
        </xdr:cNvPr>
        <xdr:cNvSpPr/>
      </xdr:nvSpPr>
      <xdr:spPr>
        <a:xfrm>
          <a:off x="18000" y="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8</xdr:col>
      <xdr:colOff>152239</xdr:colOff>
      <xdr:row>78</xdr:row>
      <xdr:rowOff>0</xdr:rowOff>
    </xdr:from>
    <xdr:ext cx="12700" cy="12700"/>
    <xdr:sp macro="" textlink="">
      <xdr:nvSpPr>
        <xdr:cNvPr id="13" name="Shape 3">
          <a:extLst>
            <a:ext uri="{FF2B5EF4-FFF2-40B4-BE49-F238E27FC236}">
              <a16:creationId xmlns:a16="http://schemas.microsoft.com/office/drawing/2014/main" xmlns="" id="{B4FD646A-F59F-4969-8880-B024EF13C940}"/>
            </a:ext>
          </a:extLst>
        </xdr:cNvPr>
        <xdr:cNvSpPr/>
      </xdr:nvSpPr>
      <xdr:spPr>
        <a:xfrm>
          <a:off x="10772614" y="1996440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0</xdr:col>
      <xdr:colOff>36000</xdr:colOff>
      <xdr:row>78</xdr:row>
      <xdr:rowOff>0</xdr:rowOff>
    </xdr:from>
    <xdr:ext cx="6480175" cy="12700"/>
    <xdr:grpSp>
      <xdr:nvGrpSpPr>
        <xdr:cNvPr id="4" name="Group 13">
          <a:extLst>
            <a:ext uri="{FF2B5EF4-FFF2-40B4-BE49-F238E27FC236}">
              <a16:creationId xmlns:a16="http://schemas.microsoft.com/office/drawing/2014/main" xmlns="" id="{7CCC55E7-FBBB-4FA8-A170-68AC57DCFC39}"/>
            </a:ext>
          </a:extLst>
        </xdr:cNvPr>
        <xdr:cNvGrpSpPr/>
      </xdr:nvGrpSpPr>
      <xdr:grpSpPr>
        <a:xfrm>
          <a:off x="36000" y="21831300"/>
          <a:ext cx="6480175" cy="12700"/>
          <a:chOff x="0" y="0"/>
          <a:chExt cx="6480175" cy="12700"/>
        </a:xfrm>
      </xdr:grpSpPr>
      <xdr:sp macro="" textlink="">
        <xdr:nvSpPr>
          <xdr:cNvPr id="5" name="Shape 14">
            <a:extLst>
              <a:ext uri="{FF2B5EF4-FFF2-40B4-BE49-F238E27FC236}">
                <a16:creationId xmlns:a16="http://schemas.microsoft.com/office/drawing/2014/main" xmlns="" id="{07844945-C9EC-18E1-6A18-44C5F1F14BB0}"/>
              </a:ext>
            </a:extLst>
          </xdr:cNvPr>
          <xdr:cNvSpPr/>
        </xdr:nvSpPr>
        <xdr:spPr>
          <a:xfrm>
            <a:off x="44392" y="6350"/>
            <a:ext cx="6410325" cy="0"/>
          </a:xfrm>
          <a:custGeom>
            <a:avLst/>
            <a:gdLst/>
            <a:ahLst/>
            <a:cxnLst/>
            <a:rect l="0" t="0" r="0" b="0"/>
            <a:pathLst>
              <a:path w="6410325">
                <a:moveTo>
                  <a:pt x="0" y="0"/>
                </a:moveTo>
                <a:lnTo>
                  <a:pt x="6410236" y="0"/>
                </a:lnTo>
              </a:path>
            </a:pathLst>
          </a:custGeom>
          <a:ln w="12700">
            <a:solidFill>
              <a:srgbClr val="6C6960"/>
            </a:solidFill>
            <a:prstDash val="dash"/>
          </a:ln>
        </xdr:spPr>
      </xdr:sp>
      <xdr:sp macro="" textlink="">
        <xdr:nvSpPr>
          <xdr:cNvPr id="6" name="Shape 15">
            <a:extLst>
              <a:ext uri="{FF2B5EF4-FFF2-40B4-BE49-F238E27FC236}">
                <a16:creationId xmlns:a16="http://schemas.microsoft.com/office/drawing/2014/main" xmlns="" id="{8A1F6803-003E-51B1-FE11-78188C7339DD}"/>
              </a:ext>
            </a:extLst>
          </xdr:cNvPr>
          <xdr:cNvSpPr/>
        </xdr:nvSpPr>
        <xdr:spPr>
          <a:xfrm>
            <a:off x="-1" y="0"/>
            <a:ext cx="6480175" cy="12700"/>
          </a:xfrm>
          <a:custGeom>
            <a:avLst/>
            <a:gdLst/>
            <a:ahLst/>
            <a:cxnLst/>
            <a:rect l="0" t="0" r="0" b="0"/>
            <a:pathLst>
              <a:path w="6480175" h="12700">
                <a:moveTo>
                  <a:pt x="12700" y="6350"/>
                </a:moveTo>
                <a:lnTo>
                  <a:pt x="10833" y="1866"/>
                </a:lnTo>
                <a:lnTo>
                  <a:pt x="6350" y="0"/>
                </a:lnTo>
                <a:lnTo>
                  <a:pt x="1854" y="1866"/>
                </a:lnTo>
                <a:lnTo>
                  <a:pt x="0" y="6350"/>
                </a:lnTo>
                <a:lnTo>
                  <a:pt x="1854" y="10845"/>
                </a:lnTo>
                <a:lnTo>
                  <a:pt x="6350" y="12700"/>
                </a:lnTo>
                <a:lnTo>
                  <a:pt x="10833" y="10845"/>
                </a:lnTo>
                <a:lnTo>
                  <a:pt x="12700" y="6350"/>
                </a:lnTo>
                <a:close/>
              </a:path>
              <a:path w="6480175" h="12700">
                <a:moveTo>
                  <a:pt x="6479997" y="6350"/>
                </a:moveTo>
                <a:lnTo>
                  <a:pt x="6478130" y="1866"/>
                </a:lnTo>
                <a:lnTo>
                  <a:pt x="6473647" y="0"/>
                </a:lnTo>
                <a:lnTo>
                  <a:pt x="6469151" y="1866"/>
                </a:lnTo>
                <a:lnTo>
                  <a:pt x="6467297" y="6350"/>
                </a:lnTo>
                <a:lnTo>
                  <a:pt x="6469151" y="10845"/>
                </a:lnTo>
                <a:lnTo>
                  <a:pt x="6473647" y="12700"/>
                </a:lnTo>
                <a:lnTo>
                  <a:pt x="6478130" y="10845"/>
                </a:lnTo>
                <a:lnTo>
                  <a:pt x="6479997" y="6350"/>
                </a:lnTo>
                <a:close/>
              </a:path>
            </a:pathLst>
          </a:custGeom>
          <a:solidFill>
            <a:srgbClr val="6C6960"/>
          </a:solidFill>
        </xdr:spPr>
      </xdr:sp>
    </xdr:grpSp>
    <xdr:clientData/>
  </xdr:oneCellAnchor>
  <xdr:oneCellAnchor>
    <xdr:from>
      <xdr:col>0</xdr:col>
      <xdr:colOff>18000</xdr:colOff>
      <xdr:row>138</xdr:row>
      <xdr:rowOff>0</xdr:rowOff>
    </xdr:from>
    <xdr:ext cx="12700" cy="12700"/>
    <xdr:sp macro="" textlink="">
      <xdr:nvSpPr>
        <xdr:cNvPr id="3" name="Shape 2">
          <a:extLst>
            <a:ext uri="{FF2B5EF4-FFF2-40B4-BE49-F238E27FC236}">
              <a16:creationId xmlns:a16="http://schemas.microsoft.com/office/drawing/2014/main" xmlns="" id="{0A656849-E36C-4EC8-8372-4774D9453CF5}"/>
            </a:ext>
          </a:extLst>
        </xdr:cNvPr>
        <xdr:cNvSpPr/>
      </xdr:nvSpPr>
      <xdr:spPr>
        <a:xfrm>
          <a:off x="18000" y="2070735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8</xdr:col>
      <xdr:colOff>152239</xdr:colOff>
      <xdr:row>138</xdr:row>
      <xdr:rowOff>0</xdr:rowOff>
    </xdr:from>
    <xdr:ext cx="12700" cy="12700"/>
    <xdr:sp macro="" textlink="">
      <xdr:nvSpPr>
        <xdr:cNvPr id="7" name="Shape 3">
          <a:extLst>
            <a:ext uri="{FF2B5EF4-FFF2-40B4-BE49-F238E27FC236}">
              <a16:creationId xmlns:a16="http://schemas.microsoft.com/office/drawing/2014/main" xmlns="" id="{790C31AB-9667-4172-83B9-CF9737ACF51A}"/>
            </a:ext>
          </a:extLst>
        </xdr:cNvPr>
        <xdr:cNvSpPr/>
      </xdr:nvSpPr>
      <xdr:spPr>
        <a:xfrm>
          <a:off x="8800939" y="2070735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1</xdr:col>
      <xdr:colOff>36000</xdr:colOff>
      <xdr:row>138</xdr:row>
      <xdr:rowOff>0</xdr:rowOff>
    </xdr:from>
    <xdr:ext cx="6480175" cy="12700"/>
    <xdr:grpSp>
      <xdr:nvGrpSpPr>
        <xdr:cNvPr id="8" name="Group 13">
          <a:extLst>
            <a:ext uri="{FF2B5EF4-FFF2-40B4-BE49-F238E27FC236}">
              <a16:creationId xmlns:a16="http://schemas.microsoft.com/office/drawing/2014/main" xmlns="" id="{BF9D34E3-AE87-4B82-81F0-45DCBA3EA633}"/>
            </a:ext>
          </a:extLst>
        </xdr:cNvPr>
        <xdr:cNvGrpSpPr/>
      </xdr:nvGrpSpPr>
      <xdr:grpSpPr>
        <a:xfrm>
          <a:off x="1302825" y="35023425"/>
          <a:ext cx="6480175" cy="12700"/>
          <a:chOff x="0" y="0"/>
          <a:chExt cx="6480175" cy="12700"/>
        </a:xfrm>
      </xdr:grpSpPr>
      <xdr:sp macro="" textlink="">
        <xdr:nvSpPr>
          <xdr:cNvPr id="9" name="Shape 14">
            <a:extLst>
              <a:ext uri="{FF2B5EF4-FFF2-40B4-BE49-F238E27FC236}">
                <a16:creationId xmlns:a16="http://schemas.microsoft.com/office/drawing/2014/main" xmlns="" id="{69D1E813-5282-5E68-4C70-6C45F4F2D46F}"/>
              </a:ext>
            </a:extLst>
          </xdr:cNvPr>
          <xdr:cNvSpPr/>
        </xdr:nvSpPr>
        <xdr:spPr>
          <a:xfrm>
            <a:off x="44392" y="6350"/>
            <a:ext cx="6410325" cy="0"/>
          </a:xfrm>
          <a:custGeom>
            <a:avLst/>
            <a:gdLst/>
            <a:ahLst/>
            <a:cxnLst/>
            <a:rect l="0" t="0" r="0" b="0"/>
            <a:pathLst>
              <a:path w="6410325">
                <a:moveTo>
                  <a:pt x="0" y="0"/>
                </a:moveTo>
                <a:lnTo>
                  <a:pt x="6410236" y="0"/>
                </a:lnTo>
              </a:path>
            </a:pathLst>
          </a:custGeom>
          <a:ln w="12700">
            <a:solidFill>
              <a:srgbClr val="6C6960"/>
            </a:solidFill>
            <a:prstDash val="dash"/>
          </a:ln>
        </xdr:spPr>
      </xdr:sp>
      <xdr:sp macro="" textlink="">
        <xdr:nvSpPr>
          <xdr:cNvPr id="10" name="Shape 15">
            <a:extLst>
              <a:ext uri="{FF2B5EF4-FFF2-40B4-BE49-F238E27FC236}">
                <a16:creationId xmlns:a16="http://schemas.microsoft.com/office/drawing/2014/main" xmlns="" id="{91DB9C40-0FC7-8C74-5C91-68821E7C91A9}"/>
              </a:ext>
            </a:extLst>
          </xdr:cNvPr>
          <xdr:cNvSpPr/>
        </xdr:nvSpPr>
        <xdr:spPr>
          <a:xfrm>
            <a:off x="-1" y="0"/>
            <a:ext cx="6480175" cy="12700"/>
          </a:xfrm>
          <a:custGeom>
            <a:avLst/>
            <a:gdLst/>
            <a:ahLst/>
            <a:cxnLst/>
            <a:rect l="0" t="0" r="0" b="0"/>
            <a:pathLst>
              <a:path w="6480175" h="12700">
                <a:moveTo>
                  <a:pt x="12700" y="6350"/>
                </a:moveTo>
                <a:lnTo>
                  <a:pt x="10833" y="1866"/>
                </a:lnTo>
                <a:lnTo>
                  <a:pt x="6350" y="0"/>
                </a:lnTo>
                <a:lnTo>
                  <a:pt x="1854" y="1866"/>
                </a:lnTo>
                <a:lnTo>
                  <a:pt x="0" y="6350"/>
                </a:lnTo>
                <a:lnTo>
                  <a:pt x="1854" y="10845"/>
                </a:lnTo>
                <a:lnTo>
                  <a:pt x="6350" y="12700"/>
                </a:lnTo>
                <a:lnTo>
                  <a:pt x="10833" y="10845"/>
                </a:lnTo>
                <a:lnTo>
                  <a:pt x="12700" y="6350"/>
                </a:lnTo>
                <a:close/>
              </a:path>
              <a:path w="6480175" h="12700">
                <a:moveTo>
                  <a:pt x="6479997" y="6350"/>
                </a:moveTo>
                <a:lnTo>
                  <a:pt x="6478130" y="1866"/>
                </a:lnTo>
                <a:lnTo>
                  <a:pt x="6473647" y="0"/>
                </a:lnTo>
                <a:lnTo>
                  <a:pt x="6469151" y="1866"/>
                </a:lnTo>
                <a:lnTo>
                  <a:pt x="6467297" y="6350"/>
                </a:lnTo>
                <a:lnTo>
                  <a:pt x="6469151" y="10845"/>
                </a:lnTo>
                <a:lnTo>
                  <a:pt x="6473647" y="12700"/>
                </a:lnTo>
                <a:lnTo>
                  <a:pt x="6478130" y="10845"/>
                </a:lnTo>
                <a:lnTo>
                  <a:pt x="6479997" y="6350"/>
                </a:lnTo>
                <a:close/>
              </a:path>
            </a:pathLst>
          </a:custGeom>
          <a:solidFill>
            <a:srgbClr val="6C6960"/>
          </a:solidFill>
        </xdr:spPr>
      </xdr:sp>
    </xdr:grpSp>
    <xdr:clientData/>
  </xdr:oneCellAnchor>
  <xdr:oneCellAnchor>
    <xdr:from>
      <xdr:col>0</xdr:col>
      <xdr:colOff>18000</xdr:colOff>
      <xdr:row>108</xdr:row>
      <xdr:rowOff>0</xdr:rowOff>
    </xdr:from>
    <xdr:ext cx="12700" cy="12700"/>
    <xdr:sp macro="" textlink="">
      <xdr:nvSpPr>
        <xdr:cNvPr id="27" name="Shape 2">
          <a:extLst>
            <a:ext uri="{FF2B5EF4-FFF2-40B4-BE49-F238E27FC236}">
              <a16:creationId xmlns:a16="http://schemas.microsoft.com/office/drawing/2014/main" xmlns="" id="{9BD7E5C0-6B24-45C0-B995-C50C263BD252}"/>
            </a:ext>
          </a:extLst>
        </xdr:cNvPr>
        <xdr:cNvSpPr/>
      </xdr:nvSpPr>
      <xdr:spPr>
        <a:xfrm>
          <a:off x="18000" y="2070735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8</xdr:col>
      <xdr:colOff>152239</xdr:colOff>
      <xdr:row>108</xdr:row>
      <xdr:rowOff>0</xdr:rowOff>
    </xdr:from>
    <xdr:ext cx="12700" cy="12700"/>
    <xdr:sp macro="" textlink="">
      <xdr:nvSpPr>
        <xdr:cNvPr id="28" name="Shape 3">
          <a:extLst>
            <a:ext uri="{FF2B5EF4-FFF2-40B4-BE49-F238E27FC236}">
              <a16:creationId xmlns:a16="http://schemas.microsoft.com/office/drawing/2014/main" xmlns="" id="{482C1B7D-DEEE-4BA5-9930-954E504D5383}"/>
            </a:ext>
          </a:extLst>
        </xdr:cNvPr>
        <xdr:cNvSpPr/>
      </xdr:nvSpPr>
      <xdr:spPr>
        <a:xfrm>
          <a:off x="8800939" y="20707350"/>
          <a:ext cx="12700" cy="12700"/>
        </a:xfrm>
        <a:custGeom>
          <a:avLst/>
          <a:gdLst/>
          <a:ahLst/>
          <a:cxnLst/>
          <a:rect l="0" t="0" r="0" b="0"/>
          <a:pathLst>
            <a:path w="12700" h="12700">
              <a:moveTo>
                <a:pt x="0" y="6350"/>
              </a:moveTo>
              <a:lnTo>
                <a:pt x="1859" y="1859"/>
              </a:lnTo>
              <a:lnTo>
                <a:pt x="6350" y="0"/>
              </a:lnTo>
              <a:lnTo>
                <a:pt x="10840" y="1859"/>
              </a:lnTo>
              <a:lnTo>
                <a:pt x="12700" y="6350"/>
              </a:lnTo>
              <a:lnTo>
                <a:pt x="10840" y="10840"/>
              </a:lnTo>
              <a:lnTo>
                <a:pt x="6350" y="12700"/>
              </a:lnTo>
              <a:lnTo>
                <a:pt x="1859" y="10840"/>
              </a:lnTo>
              <a:lnTo>
                <a:pt x="0" y="6350"/>
              </a:lnTo>
              <a:close/>
            </a:path>
          </a:pathLst>
        </a:custGeom>
        <a:solidFill>
          <a:srgbClr val="6C6960"/>
        </a:solidFill>
      </xdr:spPr>
    </xdr:sp>
    <xdr:clientData/>
  </xdr:oneCellAnchor>
  <xdr:oneCellAnchor>
    <xdr:from>
      <xdr:col>0</xdr:col>
      <xdr:colOff>36000</xdr:colOff>
      <xdr:row>108</xdr:row>
      <xdr:rowOff>0</xdr:rowOff>
    </xdr:from>
    <xdr:ext cx="6480175" cy="12700"/>
    <xdr:grpSp>
      <xdr:nvGrpSpPr>
        <xdr:cNvPr id="29" name="Group 13">
          <a:extLst>
            <a:ext uri="{FF2B5EF4-FFF2-40B4-BE49-F238E27FC236}">
              <a16:creationId xmlns:a16="http://schemas.microsoft.com/office/drawing/2014/main" xmlns="" id="{C210A730-5D7B-41DF-9F39-CE61194EC86A}"/>
            </a:ext>
          </a:extLst>
        </xdr:cNvPr>
        <xdr:cNvGrpSpPr/>
      </xdr:nvGrpSpPr>
      <xdr:grpSpPr>
        <a:xfrm>
          <a:off x="36000" y="28479750"/>
          <a:ext cx="6480175" cy="12700"/>
          <a:chOff x="0" y="0"/>
          <a:chExt cx="6480175" cy="12700"/>
        </a:xfrm>
      </xdr:grpSpPr>
      <xdr:sp macro="" textlink="">
        <xdr:nvSpPr>
          <xdr:cNvPr id="30" name="Shape 14">
            <a:extLst>
              <a:ext uri="{FF2B5EF4-FFF2-40B4-BE49-F238E27FC236}">
                <a16:creationId xmlns:a16="http://schemas.microsoft.com/office/drawing/2014/main" xmlns="" id="{83EED2F3-E228-22A9-3E9A-69A93A273EE1}"/>
              </a:ext>
            </a:extLst>
          </xdr:cNvPr>
          <xdr:cNvSpPr/>
        </xdr:nvSpPr>
        <xdr:spPr>
          <a:xfrm>
            <a:off x="44392" y="6350"/>
            <a:ext cx="6410325" cy="0"/>
          </a:xfrm>
          <a:custGeom>
            <a:avLst/>
            <a:gdLst/>
            <a:ahLst/>
            <a:cxnLst/>
            <a:rect l="0" t="0" r="0" b="0"/>
            <a:pathLst>
              <a:path w="6410325">
                <a:moveTo>
                  <a:pt x="0" y="0"/>
                </a:moveTo>
                <a:lnTo>
                  <a:pt x="6410236" y="0"/>
                </a:lnTo>
              </a:path>
            </a:pathLst>
          </a:custGeom>
          <a:ln w="12700">
            <a:solidFill>
              <a:srgbClr val="6C6960"/>
            </a:solidFill>
            <a:prstDash val="dash"/>
          </a:ln>
        </xdr:spPr>
      </xdr:sp>
      <xdr:sp macro="" textlink="">
        <xdr:nvSpPr>
          <xdr:cNvPr id="31" name="Shape 15">
            <a:extLst>
              <a:ext uri="{FF2B5EF4-FFF2-40B4-BE49-F238E27FC236}">
                <a16:creationId xmlns:a16="http://schemas.microsoft.com/office/drawing/2014/main" xmlns="" id="{E92EA5C7-0933-E76B-1303-34F6EBBDBF86}"/>
              </a:ext>
            </a:extLst>
          </xdr:cNvPr>
          <xdr:cNvSpPr/>
        </xdr:nvSpPr>
        <xdr:spPr>
          <a:xfrm>
            <a:off x="-1" y="0"/>
            <a:ext cx="6480175" cy="12700"/>
          </a:xfrm>
          <a:custGeom>
            <a:avLst/>
            <a:gdLst/>
            <a:ahLst/>
            <a:cxnLst/>
            <a:rect l="0" t="0" r="0" b="0"/>
            <a:pathLst>
              <a:path w="6480175" h="12700">
                <a:moveTo>
                  <a:pt x="12700" y="6350"/>
                </a:moveTo>
                <a:lnTo>
                  <a:pt x="10833" y="1866"/>
                </a:lnTo>
                <a:lnTo>
                  <a:pt x="6350" y="0"/>
                </a:lnTo>
                <a:lnTo>
                  <a:pt x="1854" y="1866"/>
                </a:lnTo>
                <a:lnTo>
                  <a:pt x="0" y="6350"/>
                </a:lnTo>
                <a:lnTo>
                  <a:pt x="1854" y="10845"/>
                </a:lnTo>
                <a:lnTo>
                  <a:pt x="6350" y="12700"/>
                </a:lnTo>
                <a:lnTo>
                  <a:pt x="10833" y="10845"/>
                </a:lnTo>
                <a:lnTo>
                  <a:pt x="12700" y="6350"/>
                </a:lnTo>
                <a:close/>
              </a:path>
              <a:path w="6480175" h="12700">
                <a:moveTo>
                  <a:pt x="6479997" y="6350"/>
                </a:moveTo>
                <a:lnTo>
                  <a:pt x="6478130" y="1866"/>
                </a:lnTo>
                <a:lnTo>
                  <a:pt x="6473647" y="0"/>
                </a:lnTo>
                <a:lnTo>
                  <a:pt x="6469151" y="1866"/>
                </a:lnTo>
                <a:lnTo>
                  <a:pt x="6467297" y="6350"/>
                </a:lnTo>
                <a:lnTo>
                  <a:pt x="6469151" y="10845"/>
                </a:lnTo>
                <a:lnTo>
                  <a:pt x="6473647" y="12700"/>
                </a:lnTo>
                <a:lnTo>
                  <a:pt x="6478130" y="10845"/>
                </a:lnTo>
                <a:lnTo>
                  <a:pt x="6479997" y="6350"/>
                </a:lnTo>
                <a:close/>
              </a:path>
            </a:pathLst>
          </a:custGeom>
          <a:solidFill>
            <a:srgbClr val="6C6960"/>
          </a:solidFill>
        </xdr:spPr>
      </xdr:sp>
    </xdr:grp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571502</xdr:colOff>
      <xdr:row>1</xdr:row>
      <xdr:rowOff>95250</xdr:rowOff>
    </xdr:from>
    <xdr:to>
      <xdr:col>14</xdr:col>
      <xdr:colOff>269084</xdr:colOff>
      <xdr:row>5</xdr:row>
      <xdr:rowOff>552450</xdr:rowOff>
    </xdr:to>
    <xdr:graphicFrame macro="">
      <xdr:nvGraphicFramePr>
        <xdr:cNvPr id="2" name="Chart 1">
          <a:extLst>
            <a:ext uri="{FF2B5EF4-FFF2-40B4-BE49-F238E27FC236}">
              <a16:creationId xmlns:a16="http://schemas.microsoft.com/office/drawing/2014/main" xmlns="" id="{BAD3434C-BFA4-459C-8BD0-442EF1A4D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559596</xdr:colOff>
      <xdr:row>1</xdr:row>
      <xdr:rowOff>83345</xdr:rowOff>
    </xdr:from>
    <xdr:to>
      <xdr:col>22</xdr:col>
      <xdr:colOff>257178</xdr:colOff>
      <xdr:row>5</xdr:row>
      <xdr:rowOff>504826</xdr:rowOff>
    </xdr:to>
    <xdr:graphicFrame macro="">
      <xdr:nvGraphicFramePr>
        <xdr:cNvPr id="3" name="Chart 2">
          <a:extLst>
            <a:ext uri="{FF2B5EF4-FFF2-40B4-BE49-F238E27FC236}">
              <a16:creationId xmlns:a16="http://schemas.microsoft.com/office/drawing/2014/main" xmlns="" id="{486D9813-6B9B-444B-9552-26CFBD2EA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416718</xdr:colOff>
      <xdr:row>9</xdr:row>
      <xdr:rowOff>154782</xdr:rowOff>
    </xdr:from>
    <xdr:to>
      <xdr:col>21</xdr:col>
      <xdr:colOff>114300</xdr:colOff>
      <xdr:row>15</xdr:row>
      <xdr:rowOff>28576</xdr:rowOff>
    </xdr:to>
    <xdr:graphicFrame macro="">
      <xdr:nvGraphicFramePr>
        <xdr:cNvPr id="4" name="Chart 3">
          <a:extLst>
            <a:ext uri="{FF2B5EF4-FFF2-40B4-BE49-F238E27FC236}">
              <a16:creationId xmlns:a16="http://schemas.microsoft.com/office/drawing/2014/main" xmlns="" id="{D0A7F091-975B-40BC-BEE0-774F9545D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425824</xdr:colOff>
      <xdr:row>3</xdr:row>
      <xdr:rowOff>257735</xdr:rowOff>
    </xdr:from>
    <xdr:to>
      <xdr:col>23</xdr:col>
      <xdr:colOff>560294</xdr:colOff>
      <xdr:row>11</xdr:row>
      <xdr:rowOff>11205</xdr:rowOff>
    </xdr:to>
    <xdr:graphicFrame macro="">
      <xdr:nvGraphicFramePr>
        <xdr:cNvPr id="2" name="Chart 1">
          <a:extLst>
            <a:ext uri="{FF2B5EF4-FFF2-40B4-BE49-F238E27FC236}">
              <a16:creationId xmlns:a16="http://schemas.microsoft.com/office/drawing/2014/main" xmlns="" id="{0A611334-9AE8-45EA-A919-88DE3CCB2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123825</xdr:colOff>
      <xdr:row>0</xdr:row>
      <xdr:rowOff>123825</xdr:rowOff>
    </xdr:from>
    <xdr:to>
      <xdr:col>21</xdr:col>
      <xdr:colOff>466726</xdr:colOff>
      <xdr:row>10</xdr:row>
      <xdr:rowOff>238126</xdr:rowOff>
    </xdr:to>
    <xdr:graphicFrame macro="">
      <xdr:nvGraphicFramePr>
        <xdr:cNvPr id="2" name="Chart 1">
          <a:extLst>
            <a:ext uri="{FF2B5EF4-FFF2-40B4-BE49-F238E27FC236}">
              <a16:creationId xmlns:a16="http://schemas.microsoft.com/office/drawing/2014/main" xmlns="" id="{5C959E8E-BEFF-4D74-A761-8932AD4D8D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590550</xdr:colOff>
      <xdr:row>1</xdr:row>
      <xdr:rowOff>47625</xdr:rowOff>
    </xdr:from>
    <xdr:to>
      <xdr:col>18</xdr:col>
      <xdr:colOff>19051</xdr:colOff>
      <xdr:row>7</xdr:row>
      <xdr:rowOff>19050</xdr:rowOff>
    </xdr:to>
    <xdr:graphicFrame macro="">
      <xdr:nvGraphicFramePr>
        <xdr:cNvPr id="2" name="Chart 1">
          <a:extLst>
            <a:ext uri="{FF2B5EF4-FFF2-40B4-BE49-F238E27FC236}">
              <a16:creationId xmlns:a16="http://schemas.microsoft.com/office/drawing/2014/main" xmlns="" id="{34E1AA4A-A3CF-4748-97D5-5A047D0C68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314325</xdr:colOff>
      <xdr:row>1</xdr:row>
      <xdr:rowOff>190500</xdr:rowOff>
    </xdr:from>
    <xdr:to>
      <xdr:col>22</xdr:col>
      <xdr:colOff>47626</xdr:colOff>
      <xdr:row>10</xdr:row>
      <xdr:rowOff>66676</xdr:rowOff>
    </xdr:to>
    <xdr:graphicFrame macro="">
      <xdr:nvGraphicFramePr>
        <xdr:cNvPr id="2" name="Chart 1">
          <a:extLst>
            <a:ext uri="{FF2B5EF4-FFF2-40B4-BE49-F238E27FC236}">
              <a16:creationId xmlns:a16="http://schemas.microsoft.com/office/drawing/2014/main" xmlns="" id="{98365A84-7E99-4BE0-A526-664A244BB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13</xdr:col>
      <xdr:colOff>581026</xdr:colOff>
      <xdr:row>3</xdr:row>
      <xdr:rowOff>447675</xdr:rowOff>
    </xdr:from>
    <xdr:to>
      <xdr:col>22</xdr:col>
      <xdr:colOff>180976</xdr:colOff>
      <xdr:row>8</xdr:row>
      <xdr:rowOff>85725</xdr:rowOff>
    </xdr:to>
    <xdr:graphicFrame macro="">
      <xdr:nvGraphicFramePr>
        <xdr:cNvPr id="2" name="Chart 1">
          <a:extLst>
            <a:ext uri="{FF2B5EF4-FFF2-40B4-BE49-F238E27FC236}">
              <a16:creationId xmlns:a16="http://schemas.microsoft.com/office/drawing/2014/main" xmlns="" id="{5876C712-AE06-44DE-B880-AA9A1FABB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rforum.org/" TargetMode="External"/><Relationship Id="rId7" Type="http://schemas.openxmlformats.org/officeDocument/2006/relationships/printerSettings" Target="../printerSettings/printerSettings1.bin"/><Relationship Id="rId2" Type="http://schemas.openxmlformats.org/officeDocument/2006/relationships/hyperlink" Target="https://www.umweltbundesamt.de/en" TargetMode="External"/><Relationship Id="rId1" Type="http://schemas.openxmlformats.org/officeDocument/2006/relationships/hyperlink" Target="https://www.vttresearch.com/en" TargetMode="External"/><Relationship Id="rId6" Type="http://schemas.openxmlformats.org/officeDocument/2006/relationships/hyperlink" Target="https://www.eea.europa.eu/" TargetMode="External"/><Relationship Id="rId5" Type="http://schemas.openxmlformats.org/officeDocument/2006/relationships/hyperlink" Target="https://joint-research-centre.ec.europa.eu/jrc-sites-across-europe_en" TargetMode="External"/><Relationship Id="rId4" Type="http://schemas.openxmlformats.org/officeDocument/2006/relationships/hyperlink" Target="https://www.eionet.europa.eu/etcs/etc-c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ec.europa.eu/eurostat/databrowser/view/ENV_AC_SD__custom_2989477/default/table?lang=e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ec.europa.eu/eurostat/databrowser/view/env_ac_cur/default/table?lang=en"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c.europa.eu/eurostat/databrowser/view/ENV_WASGEN__custom_3160009/default/table?lang=en"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ec.europa.eu/eurostat/databrowser/view/cei_wm040/default/tabl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ec.europa.eu/eurostat/databrowser/view/ENV_WASBAT__custom_2933760/default/table?lang=en"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ec.europa.eu/eurostat/databrowser/view/ENV_WASELVT__custom_2745345/default/table?lang=en"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ec.europa.eu/eurostat/web/environment/material-flows-and-resource-productivity" TargetMode="External"/><Relationship Id="rId13" Type="http://schemas.openxmlformats.org/officeDocument/2006/relationships/hyperlink" Target="https://ec.europa.eu/eurostat/databrowser/view/ENV_WASBAT__custom_2933760/default/table?lang=en" TargetMode="External"/><Relationship Id="rId18" Type="http://schemas.openxmlformats.org/officeDocument/2006/relationships/hyperlink" Target="https://ec.europa.eu/eurostat/databrowser/view/env_ac_mfa/default/table?lang=en" TargetMode="External"/><Relationship Id="rId26" Type="http://schemas.openxmlformats.org/officeDocument/2006/relationships/hyperlink" Target="https://ec.europa.eu/docsroom/documents/42883/attachments/1/translations/en/renditions/native" TargetMode="External"/><Relationship Id="rId3" Type="http://schemas.openxmlformats.org/officeDocument/2006/relationships/hyperlink" Target="https://www.icmm.com/en-gb/research/social-performance/2020/role-of-mining-in-national-economies" TargetMode="External"/><Relationship Id="rId21" Type="http://schemas.openxmlformats.org/officeDocument/2006/relationships/hyperlink" Target="https://ec.europa.eu/eurostat/databrowser/view/env_ac_mfa/default/table?lang=en" TargetMode="External"/><Relationship Id="rId7" Type="http://schemas.openxmlformats.org/officeDocument/2006/relationships/hyperlink" Target="https://ec.europa.eu/eurostat/web/environment/material-flows-and-resource-productivity" TargetMode="External"/><Relationship Id="rId12" Type="http://schemas.openxmlformats.org/officeDocument/2006/relationships/hyperlink" Target="https://ec.europa.eu/eurostat/databrowser/view/cei_wm040/default/table" TargetMode="External"/><Relationship Id="rId17" Type="http://schemas.openxmlformats.org/officeDocument/2006/relationships/hyperlink" Target="https://drmkc.jrc.ec.europa.eu/inform-index/INFORM-Risk/Results-and-data/moduleId/1782/id/433/controller/Admin/action/Results" TargetMode="External"/><Relationship Id="rId25" Type="http://schemas.openxmlformats.org/officeDocument/2006/relationships/hyperlink" Target="https://ec.europa.eu/docsroom/documents/42883/attachments/1/translations/en/renditions/native" TargetMode="External"/><Relationship Id="rId2" Type="http://schemas.openxmlformats.org/officeDocument/2006/relationships/hyperlink" Target="https://ec.europa.eu/eurostat/web/environment/material-flows-and-resource-productivity" TargetMode="External"/><Relationship Id="rId16" Type="http://schemas.openxmlformats.org/officeDocument/2006/relationships/hyperlink" Target="https://databank.worldbank.org/source/worldwide-governance-indicators" TargetMode="External"/><Relationship Id="rId20" Type="http://schemas.openxmlformats.org/officeDocument/2006/relationships/hyperlink" Target="https://ec.europa.eu/eurostat/databrowser/view/env_ac_mfa/default/table?lang=en" TargetMode="External"/><Relationship Id="rId29" Type="http://schemas.openxmlformats.org/officeDocument/2006/relationships/printerSettings" Target="../printerSettings/printerSettings2.bin"/><Relationship Id="rId1" Type="http://schemas.openxmlformats.org/officeDocument/2006/relationships/hyperlink" Target="https://ec.europa.eu/eurostat/databrowser/view/env_ac_mfa/default/table?lang=en" TargetMode="External"/><Relationship Id="rId6" Type="http://schemas.openxmlformats.org/officeDocument/2006/relationships/hyperlink" Target="https://ec.europa.eu/eurostat/web/environment/material-flows-and-resource-productivity" TargetMode="External"/><Relationship Id="rId11" Type="http://schemas.openxmlformats.org/officeDocument/2006/relationships/hyperlink" Target="https://ec.europa.eu/eurostat/databrowser/view/ENV_WASELEEOS__custom_2741394/default/table?lang=en" TargetMode="External"/><Relationship Id="rId24" Type="http://schemas.openxmlformats.org/officeDocument/2006/relationships/hyperlink" Target="https://ec.europa.eu/eurostat/web/environment/material-flows-and-resource-productivity" TargetMode="External"/><Relationship Id="rId5" Type="http://schemas.openxmlformats.org/officeDocument/2006/relationships/hyperlink" Target="https://ec.europa.eu/eurostat/databrowser/view/env_ac_mfa/default/table?lang=en" TargetMode="External"/><Relationship Id="rId15" Type="http://schemas.openxmlformats.org/officeDocument/2006/relationships/hyperlink" Target="https://eplca.jrc.ec.europa.eu/ConsumptionFootprintPlatform.html" TargetMode="External"/><Relationship Id="rId23" Type="http://schemas.openxmlformats.org/officeDocument/2006/relationships/hyperlink" Target="https://appsso.eurostat.ec.europa.eu/nui/show.do?dataset=hsw_n2_07&amp;lang=en" TargetMode="External"/><Relationship Id="rId28" Type="http://schemas.openxmlformats.org/officeDocument/2006/relationships/hyperlink" Target="http://appsso.eurostat.ec.europa.eu/nui/show.do?lang=en&amp;dataset=env_ac_ainah_r2" TargetMode="External"/><Relationship Id="rId10" Type="http://schemas.openxmlformats.org/officeDocument/2006/relationships/hyperlink" Target="https://ec.europa.eu/eurostat/databrowser/view/ENV_WASGEN__custom_3160009/default/table?lang=en" TargetMode="External"/><Relationship Id="rId19" Type="http://schemas.openxmlformats.org/officeDocument/2006/relationships/hyperlink" Target="https://ec.europa.eu/eurostat/databrowser/view/env_ac_mfa/default/table?lang=en" TargetMode="External"/><Relationship Id="rId31" Type="http://schemas.openxmlformats.org/officeDocument/2006/relationships/comments" Target="../comments1.xml"/><Relationship Id="rId4" Type="http://schemas.openxmlformats.org/officeDocument/2006/relationships/hyperlink" Target="https://ec.europa.eu/eurostat/databrowser/view/SBS_SC_SCA_R2__custom_3176110/default/table?lang=en" TargetMode="External"/><Relationship Id="rId9" Type="http://schemas.openxmlformats.org/officeDocument/2006/relationships/hyperlink" Target="http://appsso.eurostat.ec.europa.eu/nui/show.do?lang=en&amp;dataset=hbs_exp_t121" TargetMode="External"/><Relationship Id="rId14" Type="http://schemas.openxmlformats.org/officeDocument/2006/relationships/hyperlink" Target="https://ec.europa.eu/eurostat/databrowser/view/ENV_WASELVT__custom_2745345/default/table?lang=en" TargetMode="External"/><Relationship Id="rId22" Type="http://schemas.openxmlformats.org/officeDocument/2006/relationships/hyperlink" Target="https://appsso.eurostat.ec.europa.eu/nui/show.do?dataset=hsw_n2_07&amp;lang=en" TargetMode="External"/><Relationship Id="rId27" Type="http://schemas.openxmlformats.org/officeDocument/2006/relationships/hyperlink" Target="http://appsso.eurostat.ec.europa.eu/nui/show.do?lang=en&amp;dataset=env_ac_ainah_r2" TargetMode="External"/><Relationship Id="rId30"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hyperlink" Target="https://eplca.jrc.ec.europa.eu/ConsumptionFootprintPlatform.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databank.worldbank.org/source/worldwide-governance-indicators"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appsso.eurostat.ec.europa.eu/nui/submitViewTableAction.do"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3" Type="http://schemas.openxmlformats.org/officeDocument/2006/relationships/hyperlink" Target="https://ec.europa.eu/eurostat/web/environment/material-flows-and-resource-productivity" TargetMode="External"/><Relationship Id="rId18" Type="http://schemas.openxmlformats.org/officeDocument/2006/relationships/hyperlink" Target="https://ec.europa.eu/eurostat/databrowser/view/cei_wm040/default/table" TargetMode="External"/><Relationship Id="rId26" Type="http://schemas.openxmlformats.org/officeDocument/2006/relationships/hyperlink" Target="https://eplca.jrc.ec.europa.eu/ConsumptionFootprintPlatform.html" TargetMode="External"/><Relationship Id="rId39" Type="http://schemas.openxmlformats.org/officeDocument/2006/relationships/vmlDrawing" Target="../drawings/vmlDrawing4.vml"/><Relationship Id="rId21" Type="http://schemas.openxmlformats.org/officeDocument/2006/relationships/hyperlink" Target="https://ec.europa.eu/eurostat/databrowser/view/ENV_WASELVT__custom_2745345/default/table?lang=en" TargetMode="External"/><Relationship Id="rId34" Type="http://schemas.openxmlformats.org/officeDocument/2006/relationships/hyperlink" Target="https://ec.europa.eu/eurostat/databrowser/view/env_ac_mfa/default/table?lang=en" TargetMode="External"/><Relationship Id="rId7" Type="http://schemas.openxmlformats.org/officeDocument/2006/relationships/hyperlink" Target="https://ec.europa.eu/eurostat/databrowser/view/env_ac_mfa/default/table?lang=en" TargetMode="External"/><Relationship Id="rId12" Type="http://schemas.openxmlformats.org/officeDocument/2006/relationships/hyperlink" Target="https://ec.europa.eu/eurostat/web/environment/material-flows-and-resource-productivity" TargetMode="External"/><Relationship Id="rId17" Type="http://schemas.openxmlformats.org/officeDocument/2006/relationships/hyperlink" Target="https://ec.europa.eu/eurostat/databrowser/view/ENV_WASELEEOS__custom_2741394/default/table?lang=en" TargetMode="External"/><Relationship Id="rId25" Type="http://schemas.openxmlformats.org/officeDocument/2006/relationships/hyperlink" Target="https://land.copernicus.eu/pan-european/corine-land-cover" TargetMode="External"/><Relationship Id="rId33" Type="http://schemas.openxmlformats.org/officeDocument/2006/relationships/hyperlink" Target="https://ec.europa.eu/eurostat/databrowser/view/env_ac_mfa/default/table?lang=en" TargetMode="External"/><Relationship Id="rId38" Type="http://schemas.openxmlformats.org/officeDocument/2006/relationships/printerSettings" Target="../printerSettings/printerSettings8.bin"/><Relationship Id="rId2" Type="http://schemas.openxmlformats.org/officeDocument/2006/relationships/hyperlink" Target="https://ec.europa.eu/eurostat/databrowser/view/env_ac_mfa/default/table?lang=en" TargetMode="External"/><Relationship Id="rId16" Type="http://schemas.openxmlformats.org/officeDocument/2006/relationships/hyperlink" Target="https://ec.europa.eu/eurostat/databrowser/view/ENV_WASELEE__custom_2740919/default/table?lang=en" TargetMode="External"/><Relationship Id="rId20" Type="http://schemas.openxmlformats.org/officeDocument/2006/relationships/hyperlink" Target="https://ec.europa.eu/eurostat/databrowser/view/ENV_WASBAT__custom_2933760/default/table?lang=en" TargetMode="External"/><Relationship Id="rId29" Type="http://schemas.openxmlformats.org/officeDocument/2006/relationships/hyperlink" Target="https://ec.europa.eu/eurostat/web/environment/material-flows-and-resource-productivity" TargetMode="External"/><Relationship Id="rId1" Type="http://schemas.openxmlformats.org/officeDocument/2006/relationships/hyperlink" Target="https://www.icmm.com/en-gb/research/social-performance/2020/role-of-mining-in-national-economies" TargetMode="External"/><Relationship Id="rId6" Type="http://schemas.openxmlformats.org/officeDocument/2006/relationships/hyperlink" Target="https://ec.europa.eu/eurostat/cache/sankey/circular_economy/sankey.html?geos=EU27&amp;year=2020&amp;unit=G_T&amp;materials=TOTAL&amp;highlight=0&amp;nodeDisagg=0101100100&amp;flowDisagg=false&amp;translateX=200&amp;translateY=70&amp;scale=0.7&amp;language=EN&amp;xyz=89&amp;material=TOTAL" TargetMode="External"/><Relationship Id="rId11" Type="http://schemas.openxmlformats.org/officeDocument/2006/relationships/hyperlink" Target="https://ec.europa.eu/eurostat/web/environment/material-flows-and-resource-productivity" TargetMode="External"/><Relationship Id="rId24" Type="http://schemas.openxmlformats.org/officeDocument/2006/relationships/hyperlink" Target="http://appsso.eurostat.ec.europa.eu/nui/show.do?lang=en&amp;dataset=env_ac_ainah_r2" TargetMode="External"/><Relationship Id="rId32" Type="http://schemas.openxmlformats.org/officeDocument/2006/relationships/hyperlink" Target="https://ec.europa.eu/eurostat/databrowser/view/env_ac_mfa/default/table?lang=en" TargetMode="External"/><Relationship Id="rId37" Type="http://schemas.openxmlformats.org/officeDocument/2006/relationships/hyperlink" Target="https://environment.ec.europa.eu/topics/circular-economy/eu-ecolabel-home/business/ecolabel-facts-and-figures_en" TargetMode="External"/><Relationship Id="rId40" Type="http://schemas.openxmlformats.org/officeDocument/2006/relationships/comments" Target="../comments4.xml"/><Relationship Id="rId5" Type="http://schemas.openxmlformats.org/officeDocument/2006/relationships/hyperlink" Target="https://ec.europa.eu/eurostat/cache/metadata/en/sbs_esms.htm" TargetMode="External"/><Relationship Id="rId15" Type="http://schemas.openxmlformats.org/officeDocument/2006/relationships/hyperlink" Target="https://ec.europa.eu/eurostat/statistics-explained/index.php?title=Waste_statistics" TargetMode="External"/><Relationship Id="rId23" Type="http://schemas.openxmlformats.org/officeDocument/2006/relationships/hyperlink" Target="http://appsso.eurostat.ec.europa.eu/nui/show.do?lang=en&amp;dataset=env_ac_ainah_r2" TargetMode="External"/><Relationship Id="rId28" Type="http://schemas.openxmlformats.org/officeDocument/2006/relationships/hyperlink" Target="https://drmkc.jrc.ec.europa.eu/inform-index/INFORM-Risk/Results-and-data/moduleId/1782/id/433/controller/Admin/action/Results" TargetMode="External"/><Relationship Id="rId36" Type="http://schemas.openxmlformats.org/officeDocument/2006/relationships/hyperlink" Target="http://appsso.eurostat.ec.europa.eu/nui/show.do?lang=en&amp;dataset=hbs_exp_t121" TargetMode="External"/><Relationship Id="rId10" Type="http://schemas.openxmlformats.org/officeDocument/2006/relationships/hyperlink" Target="https://ec.europa.eu/eurostat/web/environment/material-flows-and-resource-productivity" TargetMode="External"/><Relationship Id="rId19" Type="http://schemas.openxmlformats.org/officeDocument/2006/relationships/hyperlink" Target="https://ec.europa.eu/eurostat/databrowser/view/ENV_WASPB__custom_2743424/default/table?lang=en" TargetMode="External"/><Relationship Id="rId31" Type="http://schemas.openxmlformats.org/officeDocument/2006/relationships/hyperlink" Target="https://ec.europa.eu/eurostat/databrowser/view/env_ac_mfa/default/table?lang=en" TargetMode="External"/><Relationship Id="rId4" Type="http://schemas.openxmlformats.org/officeDocument/2006/relationships/hyperlink" Target="https://ec.europa.eu/eurostat/databrowser/view/env_ac_mfa/default/table?lang=en" TargetMode="External"/><Relationship Id="rId9" Type="http://schemas.openxmlformats.org/officeDocument/2006/relationships/hyperlink" Target="https://ec.europa.eu/eurostat/databrowser/view/env_ac_mfa/default/table?lang=en" TargetMode="External"/><Relationship Id="rId14" Type="http://schemas.openxmlformats.org/officeDocument/2006/relationships/hyperlink" Target="https://ec.europa.eu/eurostat/statistics-explained/index.php?title=Waste_statistics" TargetMode="External"/><Relationship Id="rId22" Type="http://schemas.openxmlformats.org/officeDocument/2006/relationships/hyperlink" Target="https://ec.europa.eu/eurostat/databrowser/view/ENV_WASELVT__custom_2745345/default/table?lang=en" TargetMode="External"/><Relationship Id="rId27" Type="http://schemas.openxmlformats.org/officeDocument/2006/relationships/hyperlink" Target="https://databank.worldbank.org/source/worldwide-governance-indicators" TargetMode="External"/><Relationship Id="rId30" Type="http://schemas.openxmlformats.org/officeDocument/2006/relationships/hyperlink" Target="https://ec.europa.eu/eurostat/web/environment/material-flows-and-resource-productivity" TargetMode="External"/><Relationship Id="rId35" Type="http://schemas.openxmlformats.org/officeDocument/2006/relationships/hyperlink" Target="https://appsso.eurostat.ec.europa.eu/nui/show.do?dataset=hsw_n2_07&amp;lang=en" TargetMode="External"/><Relationship Id="rId8" Type="http://schemas.openxmlformats.org/officeDocument/2006/relationships/hyperlink" Target="https://ec.europa.eu/eurostat/databrowser/view/env_ac_mfa/default/table?lang=en" TargetMode="External"/><Relationship Id="rId3" Type="http://schemas.openxmlformats.org/officeDocument/2006/relationships/hyperlink" Target="https://datatopics.worldbank.org/world-development-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c.europa.eu/eurostat/databrowser/view/ENV_AC_MFA__custom_2944442/default/table?lang=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ec.europa.eu/docsroom/documents/42883/attachments/1/translations/en/renditions/nativ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ec.europa.eu/eurostat/databrowser/view/env_ac_mid/default/table?lang=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icmm.com/website/publications/pdfs/social-performance/2020/research_mci-5.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c.europa.eu/eurostat/databrowser/view/SBS_SC_SCA_R2__custom_3176110/default/table?lang=en"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workbookViewId="0">
      <selection activeCell="B10" sqref="B10"/>
    </sheetView>
  </sheetViews>
  <sheetFormatPr defaultRowHeight="15" x14ac:dyDescent="0.25"/>
  <sheetData>
    <row r="2" spans="2:6" x14ac:dyDescent="0.25">
      <c r="B2" t="s">
        <v>0</v>
      </c>
      <c r="F2" t="s">
        <v>0</v>
      </c>
    </row>
    <row r="4" spans="2:6" x14ac:dyDescent="0.25">
      <c r="B4" s="145" t="s">
        <v>1</v>
      </c>
    </row>
    <row r="6" spans="2:6" ht="20.25" x14ac:dyDescent="0.3">
      <c r="B6" s="142" t="s">
        <v>1335</v>
      </c>
    </row>
    <row r="7" spans="2:6" ht="20.25" x14ac:dyDescent="0.3">
      <c r="B7" s="142" t="s">
        <v>2</v>
      </c>
    </row>
    <row r="8" spans="2:6" ht="15.75" x14ac:dyDescent="0.25">
      <c r="B8" s="143" t="s">
        <v>1342</v>
      </c>
    </row>
    <row r="11" spans="2:6" x14ac:dyDescent="0.25">
      <c r="B11" s="141" t="s">
        <v>3</v>
      </c>
    </row>
    <row r="12" spans="2:6" x14ac:dyDescent="0.25">
      <c r="B12" s="141" t="s">
        <v>4</v>
      </c>
    </row>
    <row r="13" spans="2:6" x14ac:dyDescent="0.25">
      <c r="B13" s="141" t="s">
        <v>1339</v>
      </c>
    </row>
    <row r="14" spans="2:6" x14ac:dyDescent="0.25">
      <c r="B14" s="141"/>
      <c r="C14" s="144"/>
    </row>
    <row r="15" spans="2:6" x14ac:dyDescent="0.25">
      <c r="B15" s="144" t="s">
        <v>5</v>
      </c>
    </row>
    <row r="16" spans="2:6" x14ac:dyDescent="0.25">
      <c r="B16" s="144" t="s">
        <v>6</v>
      </c>
    </row>
    <row r="17" spans="2:6" x14ac:dyDescent="0.25">
      <c r="B17" s="144" t="s">
        <v>7</v>
      </c>
    </row>
    <row r="18" spans="2:6" x14ac:dyDescent="0.25">
      <c r="B18" s="144" t="s">
        <v>1340</v>
      </c>
    </row>
    <row r="19" spans="2:6" x14ac:dyDescent="0.25">
      <c r="B19" s="144" t="s">
        <v>1341</v>
      </c>
    </row>
    <row r="21" spans="2:6" x14ac:dyDescent="0.25">
      <c r="B21" s="305" t="s">
        <v>1336</v>
      </c>
      <c r="E21" s="144"/>
    </row>
    <row r="22" spans="2:6" x14ac:dyDescent="0.25">
      <c r="B22" s="306" t="s">
        <v>1337</v>
      </c>
    </row>
    <row r="29" spans="2:6" x14ac:dyDescent="0.25">
      <c r="F29" t="s">
        <v>0</v>
      </c>
    </row>
    <row r="33" spans="2:5" x14ac:dyDescent="0.25">
      <c r="D33" t="s">
        <v>0</v>
      </c>
      <c r="E33" t="s">
        <v>0</v>
      </c>
    </row>
    <row r="37" spans="2:5" x14ac:dyDescent="0.25">
      <c r="B37" t="s">
        <v>0</v>
      </c>
    </row>
  </sheetData>
  <hyperlinks>
    <hyperlink ref="B16" r:id="rId1"/>
    <hyperlink ref="B15" r:id="rId2"/>
    <hyperlink ref="B17" r:id="rId3"/>
    <hyperlink ref="B22" r:id="rId4"/>
    <hyperlink ref="B18" r:id="rId5"/>
    <hyperlink ref="B19" r:id="rId6"/>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3"/>
  <sheetViews>
    <sheetView workbookViewId="0">
      <selection activeCell="F2" sqref="F2"/>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486</v>
      </c>
      <c r="C2" s="274"/>
      <c r="D2" s="274"/>
      <c r="E2" s="274"/>
    </row>
    <row r="3" spans="1:13" x14ac:dyDescent="0.25">
      <c r="A3" s="95"/>
      <c r="B3" s="96"/>
      <c r="C3" s="96"/>
      <c r="D3" s="96"/>
      <c r="E3" s="96"/>
    </row>
    <row r="4" spans="1:13" ht="90" customHeight="1" x14ac:dyDescent="0.25">
      <c r="A4" s="94" t="s">
        <v>195</v>
      </c>
      <c r="B4" s="274" t="s">
        <v>487</v>
      </c>
      <c r="C4" s="274"/>
      <c r="D4" s="274"/>
      <c r="E4" s="274"/>
    </row>
    <row r="5" spans="1:13" x14ac:dyDescent="0.25">
      <c r="A5" s="95"/>
      <c r="B5" s="96"/>
      <c r="C5" s="96"/>
      <c r="D5" s="96"/>
      <c r="E5" s="96"/>
    </row>
    <row r="6" spans="1:13" ht="45" customHeight="1" x14ac:dyDescent="0.25">
      <c r="A6" s="94" t="s">
        <v>197</v>
      </c>
      <c r="B6" s="275" t="s">
        <v>488</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2" t="s">
        <v>489</v>
      </c>
    </row>
    <row r="15" spans="1:13" x14ac:dyDescent="0.25">
      <c r="A15" s="82" t="s">
        <v>282</v>
      </c>
      <c r="B15" s="83" t="s">
        <v>490</v>
      </c>
    </row>
    <row r="16" spans="1:13" x14ac:dyDescent="0.25">
      <c r="A16" s="82" t="s">
        <v>284</v>
      </c>
      <c r="B16" s="82" t="s">
        <v>491</v>
      </c>
    </row>
    <row r="18" spans="1:12" x14ac:dyDescent="0.25">
      <c r="A18" s="83" t="s">
        <v>218</v>
      </c>
      <c r="B18" s="82" t="s">
        <v>57</v>
      </c>
    </row>
    <row r="19" spans="1:12" x14ac:dyDescent="0.25">
      <c r="A19" s="83" t="s">
        <v>219</v>
      </c>
      <c r="B19" s="82" t="s">
        <v>486</v>
      </c>
    </row>
    <row r="20" spans="1:12" x14ac:dyDescent="0.25">
      <c r="A20" s="83" t="s">
        <v>221</v>
      </c>
      <c r="B20" s="82" t="s">
        <v>286</v>
      </c>
    </row>
    <row r="21" spans="1:12" x14ac:dyDescent="0.25">
      <c r="A21" s="83" t="s">
        <v>222</v>
      </c>
      <c r="B21" s="82" t="s">
        <v>223</v>
      </c>
    </row>
    <row r="23" spans="1:12" x14ac:dyDescent="0.25">
      <c r="A23" s="84" t="s">
        <v>224</v>
      </c>
      <c r="B23" s="92" t="s">
        <v>225</v>
      </c>
      <c r="C23" s="92" t="s">
        <v>226</v>
      </c>
      <c r="D23" s="92" t="s">
        <v>227</v>
      </c>
      <c r="E23" s="92" t="s">
        <v>228</v>
      </c>
      <c r="F23" s="92" t="s">
        <v>229</v>
      </c>
      <c r="G23" s="92" t="s">
        <v>230</v>
      </c>
      <c r="H23" s="92" t="s">
        <v>231</v>
      </c>
      <c r="I23" s="92" t="s">
        <v>232</v>
      </c>
      <c r="J23" s="92" t="s">
        <v>233</v>
      </c>
      <c r="K23" s="92" t="s">
        <v>234</v>
      </c>
      <c r="L23" s="92" t="s">
        <v>235</v>
      </c>
    </row>
    <row r="24" spans="1:12" x14ac:dyDescent="0.25">
      <c r="A24" s="85" t="s">
        <v>237</v>
      </c>
      <c r="B24" s="86" t="s">
        <v>238</v>
      </c>
      <c r="C24" s="86" t="s">
        <v>238</v>
      </c>
      <c r="D24" s="86" t="s">
        <v>238</v>
      </c>
      <c r="E24" s="86" t="s">
        <v>238</v>
      </c>
      <c r="F24" s="86" t="s">
        <v>238</v>
      </c>
      <c r="G24" s="86" t="s">
        <v>238</v>
      </c>
      <c r="H24" s="86" t="s">
        <v>238</v>
      </c>
      <c r="I24" s="86" t="s">
        <v>238</v>
      </c>
      <c r="J24" s="86" t="s">
        <v>238</v>
      </c>
      <c r="K24" s="86" t="s">
        <v>238</v>
      </c>
      <c r="L24" s="86" t="s">
        <v>238</v>
      </c>
    </row>
    <row r="25" spans="1:12" x14ac:dyDescent="0.25">
      <c r="A25" s="87" t="s">
        <v>239</v>
      </c>
      <c r="B25" s="88">
        <v>5.9969999999999999</v>
      </c>
      <c r="C25" s="88">
        <v>6.7469999999999999</v>
      </c>
      <c r="D25" s="88">
        <v>5.5330000000000004</v>
      </c>
      <c r="E25" s="88">
        <v>5.2510000000000003</v>
      </c>
      <c r="F25" s="88">
        <v>5.492</v>
      </c>
      <c r="G25" s="88">
        <v>5.548</v>
      </c>
      <c r="H25" s="88">
        <v>5.585</v>
      </c>
      <c r="I25" s="88">
        <v>5.9669999999999996</v>
      </c>
      <c r="J25" s="88">
        <v>6.37</v>
      </c>
      <c r="K25" s="88">
        <v>6.3390000000000004</v>
      </c>
      <c r="L25" s="88">
        <v>5.73</v>
      </c>
    </row>
    <row r="26" spans="1:12" x14ac:dyDescent="0.25">
      <c r="A26" s="87" t="s">
        <v>241</v>
      </c>
      <c r="B26" s="90">
        <v>7.7309999999999999</v>
      </c>
      <c r="C26" s="90">
        <v>8.6159999999999997</v>
      </c>
      <c r="D26" s="90">
        <v>7.4260000000000002</v>
      </c>
      <c r="E26" s="90">
        <v>7.2530000000000001</v>
      </c>
      <c r="F26" s="90">
        <v>7.4029999999999996</v>
      </c>
      <c r="G26" s="90">
        <v>7.0670000000000002</v>
      </c>
      <c r="H26" s="90">
        <v>7.1390000000000002</v>
      </c>
      <c r="I26" s="90">
        <v>7.3310000000000004</v>
      </c>
      <c r="J26" s="90">
        <v>7.0460000000000003</v>
      </c>
      <c r="K26" s="90">
        <v>4.8369999999999997</v>
      </c>
      <c r="L26" s="90">
        <v>5.5739999999999998</v>
      </c>
    </row>
    <row r="27" spans="1:12" x14ac:dyDescent="0.25">
      <c r="A27" s="87" t="s">
        <v>242</v>
      </c>
      <c r="B27" s="89">
        <v>0</v>
      </c>
      <c r="C27" s="89">
        <v>0</v>
      </c>
      <c r="D27" s="89">
        <v>0</v>
      </c>
      <c r="E27" s="89">
        <v>0</v>
      </c>
      <c r="F27" s="89">
        <v>0</v>
      </c>
      <c r="G27" s="89">
        <v>0</v>
      </c>
      <c r="H27" s="89">
        <v>0</v>
      </c>
      <c r="I27" s="89">
        <v>0</v>
      </c>
      <c r="J27" s="89">
        <v>0</v>
      </c>
      <c r="K27" s="88">
        <v>1.1240000000000001</v>
      </c>
      <c r="L27" s="88">
        <v>1.3169999999999999</v>
      </c>
    </row>
    <row r="28" spans="1:12" x14ac:dyDescent="0.25">
      <c r="A28" s="87" t="s">
        <v>243</v>
      </c>
      <c r="B28" s="90">
        <v>7.9859999999999998</v>
      </c>
      <c r="C28" s="90">
        <v>8.6460000000000008</v>
      </c>
      <c r="D28" s="90">
        <v>7.1849999999999996</v>
      </c>
      <c r="E28" s="90">
        <v>7.24</v>
      </c>
      <c r="F28" s="90">
        <v>7.5759999999999996</v>
      </c>
      <c r="G28" s="90">
        <v>8.0640000000000001</v>
      </c>
      <c r="H28" s="90">
        <v>7.59</v>
      </c>
      <c r="I28" s="90">
        <v>7.76</v>
      </c>
      <c r="J28" s="90">
        <v>8.3870000000000005</v>
      </c>
      <c r="K28" s="90">
        <v>8.5519999999999996</v>
      </c>
      <c r="L28" s="90">
        <v>6.98</v>
      </c>
    </row>
    <row r="29" spans="1:12" x14ac:dyDescent="0.25">
      <c r="A29" s="87" t="s">
        <v>244</v>
      </c>
      <c r="B29" s="88">
        <v>10.765000000000001</v>
      </c>
      <c r="C29" s="88">
        <v>13.173</v>
      </c>
      <c r="D29" s="88">
        <v>13.656000000000001</v>
      </c>
      <c r="E29" s="88">
        <v>12.372</v>
      </c>
      <c r="F29" s="88">
        <v>12.79</v>
      </c>
      <c r="G29" s="88">
        <v>13.59</v>
      </c>
      <c r="H29" s="88">
        <v>13.962</v>
      </c>
      <c r="I29" s="88">
        <v>14.494</v>
      </c>
      <c r="J29" s="88">
        <v>14.711</v>
      </c>
      <c r="K29" s="88">
        <v>15.603999999999999</v>
      </c>
      <c r="L29" s="88">
        <v>15.394</v>
      </c>
    </row>
    <row r="30" spans="1:12" x14ac:dyDescent="0.25">
      <c r="A30" s="87" t="s">
        <v>307</v>
      </c>
      <c r="B30" s="90">
        <v>4.9119999999999999</v>
      </c>
      <c r="C30" s="90">
        <v>6.173</v>
      </c>
      <c r="D30" s="90">
        <v>5.2649999999999997</v>
      </c>
      <c r="E30" s="90">
        <v>5.3239999999999998</v>
      </c>
      <c r="F30" s="90">
        <v>5.7519999999999998</v>
      </c>
      <c r="G30" s="90">
        <v>4.8860000000000001</v>
      </c>
      <c r="H30" s="90">
        <v>4.9829999999999997</v>
      </c>
      <c r="I30" s="90">
        <v>5.641</v>
      </c>
      <c r="J30" s="90">
        <v>5.1360000000000001</v>
      </c>
      <c r="K30" s="90">
        <v>4.6859999999999999</v>
      </c>
      <c r="L30" s="90">
        <v>4.41</v>
      </c>
    </row>
    <row r="31" spans="1:12" x14ac:dyDescent="0.25">
      <c r="A31" s="87" t="s">
        <v>246</v>
      </c>
      <c r="B31" s="88">
        <v>1.899</v>
      </c>
      <c r="C31" s="88">
        <v>5.234</v>
      </c>
      <c r="D31" s="88">
        <v>6.3840000000000003</v>
      </c>
      <c r="E31" s="88">
        <v>5.7</v>
      </c>
      <c r="F31" s="88">
        <v>3.2370000000000001</v>
      </c>
      <c r="G31" s="88">
        <v>2.9329999999999998</v>
      </c>
      <c r="H31" s="88">
        <v>1.8939999999999999</v>
      </c>
      <c r="I31" s="88">
        <v>4.9770000000000003</v>
      </c>
      <c r="J31" s="88">
        <v>6.9290000000000003</v>
      </c>
      <c r="K31" s="88">
        <v>3.1930000000000001</v>
      </c>
      <c r="L31" s="88">
        <v>0.78400000000000003</v>
      </c>
    </row>
    <row r="32" spans="1:12" x14ac:dyDescent="0.25">
      <c r="A32" s="87" t="s">
        <v>247</v>
      </c>
      <c r="B32" s="90">
        <v>7.3810000000000002</v>
      </c>
      <c r="C32" s="90">
        <v>4.4980000000000002</v>
      </c>
      <c r="D32" s="90">
        <v>4.1890000000000001</v>
      </c>
      <c r="E32" s="90">
        <v>5.7210000000000001</v>
      </c>
      <c r="F32" s="90">
        <v>4.9710000000000001</v>
      </c>
      <c r="G32" s="90">
        <v>5.4390000000000001</v>
      </c>
      <c r="H32" s="90">
        <v>6.15</v>
      </c>
      <c r="I32" s="90">
        <v>7.1689999999999996</v>
      </c>
      <c r="J32" s="90">
        <v>8.7050000000000001</v>
      </c>
      <c r="K32" s="90">
        <v>8.9540000000000006</v>
      </c>
      <c r="L32" s="90">
        <v>6.335</v>
      </c>
    </row>
    <row r="33" spans="1:12" x14ac:dyDescent="0.25">
      <c r="A33" s="87" t="s">
        <v>248</v>
      </c>
      <c r="B33" s="88">
        <v>2.2759999999999998</v>
      </c>
      <c r="C33" s="88">
        <v>0.55600000000000005</v>
      </c>
      <c r="D33" s="89">
        <v>0</v>
      </c>
      <c r="E33" s="89">
        <v>0</v>
      </c>
      <c r="F33" s="89">
        <v>0</v>
      </c>
      <c r="G33" s="89">
        <v>0</v>
      </c>
      <c r="H33" s="89">
        <v>0</v>
      </c>
      <c r="I33" s="89">
        <v>0</v>
      </c>
      <c r="J33" s="88">
        <v>1.4590000000000001</v>
      </c>
      <c r="K33" s="88">
        <v>1.24</v>
      </c>
      <c r="L33" s="88">
        <v>0.93899999999999995</v>
      </c>
    </row>
    <row r="34" spans="1:12" x14ac:dyDescent="0.25">
      <c r="A34" s="87" t="s">
        <v>249</v>
      </c>
      <c r="B34" s="90">
        <v>6.9029999999999996</v>
      </c>
      <c r="C34" s="90">
        <v>5.5129999999999999</v>
      </c>
      <c r="D34" s="90">
        <v>3.363</v>
      </c>
      <c r="E34" s="90">
        <v>2.9140000000000001</v>
      </c>
      <c r="F34" s="90">
        <v>3.044</v>
      </c>
      <c r="G34" s="90">
        <v>3.335</v>
      </c>
      <c r="H34" s="90">
        <v>3.1819999999999999</v>
      </c>
      <c r="I34" s="90">
        <v>3.2850000000000001</v>
      </c>
      <c r="J34" s="90">
        <v>3.956</v>
      </c>
      <c r="K34" s="90">
        <v>3.6280000000000001</v>
      </c>
      <c r="L34" s="90">
        <v>2.7130000000000001</v>
      </c>
    </row>
    <row r="35" spans="1:12" x14ac:dyDescent="0.25">
      <c r="A35" s="87" t="s">
        <v>250</v>
      </c>
      <c r="B35" s="88">
        <v>5.9370000000000003</v>
      </c>
      <c r="C35" s="88">
        <v>6.4859999999999998</v>
      </c>
      <c r="D35" s="88">
        <v>6.1630000000000003</v>
      </c>
      <c r="E35" s="88">
        <v>6.0919999999999996</v>
      </c>
      <c r="F35" s="88">
        <v>5.8179999999999996</v>
      </c>
      <c r="G35" s="88">
        <v>5.2530000000000001</v>
      </c>
      <c r="H35" s="88">
        <v>5.0609999999999999</v>
      </c>
      <c r="I35" s="88">
        <v>5.7350000000000003</v>
      </c>
      <c r="J35" s="88">
        <v>5.6619999999999999</v>
      </c>
      <c r="K35" s="88">
        <v>5.7480000000000002</v>
      </c>
      <c r="L35" s="88">
        <v>4.62</v>
      </c>
    </row>
    <row r="36" spans="1:12" x14ac:dyDescent="0.25">
      <c r="A36" s="87" t="s">
        <v>251</v>
      </c>
      <c r="B36" s="90">
        <v>6.1710000000000003</v>
      </c>
      <c r="C36" s="90">
        <v>6.2</v>
      </c>
      <c r="D36" s="90">
        <v>5.5190000000000001</v>
      </c>
      <c r="E36" s="90">
        <v>5.9980000000000002</v>
      </c>
      <c r="F36" s="90">
        <v>5.1470000000000002</v>
      </c>
      <c r="G36" s="90">
        <v>5.8040000000000003</v>
      </c>
      <c r="H36" s="90">
        <v>5.8970000000000002</v>
      </c>
      <c r="I36" s="90">
        <v>5.7160000000000002</v>
      </c>
      <c r="J36" s="90">
        <v>6.1260000000000003</v>
      </c>
      <c r="K36" s="90">
        <v>6.8170000000000002</v>
      </c>
      <c r="L36" s="90">
        <v>7.1890000000000001</v>
      </c>
    </row>
    <row r="37" spans="1:12" x14ac:dyDescent="0.25">
      <c r="A37" s="87" t="s">
        <v>252</v>
      </c>
      <c r="B37" s="88">
        <v>6.7380000000000004</v>
      </c>
      <c r="C37" s="88">
        <v>6.9390000000000001</v>
      </c>
      <c r="D37" s="88">
        <v>5.4359999999999999</v>
      </c>
      <c r="E37" s="88">
        <v>4.0919999999999996</v>
      </c>
      <c r="F37" s="88">
        <v>4.0730000000000004</v>
      </c>
      <c r="G37" s="88">
        <v>3.8370000000000002</v>
      </c>
      <c r="H37" s="88">
        <v>3.915</v>
      </c>
      <c r="I37" s="88">
        <v>3.8079999999999998</v>
      </c>
      <c r="J37" s="88">
        <v>3.964</v>
      </c>
      <c r="K37" s="88">
        <v>3.9620000000000002</v>
      </c>
      <c r="L37" s="88">
        <v>3.3</v>
      </c>
    </row>
    <row r="38" spans="1:12" x14ac:dyDescent="0.25">
      <c r="A38" s="87" t="s">
        <v>253</v>
      </c>
      <c r="B38" s="90">
        <v>21.29</v>
      </c>
      <c r="C38" s="90">
        <v>20.468</v>
      </c>
      <c r="D38" s="90">
        <v>13.487</v>
      </c>
      <c r="E38" s="90">
        <v>8.3490000000000002</v>
      </c>
      <c r="F38" s="90">
        <v>8.0869999999999997</v>
      </c>
      <c r="G38" s="90">
        <v>8.2870000000000008</v>
      </c>
      <c r="H38" s="90">
        <v>9.9930000000000003</v>
      </c>
      <c r="I38" s="90">
        <v>12.661</v>
      </c>
      <c r="J38" s="90">
        <v>12.436999999999999</v>
      </c>
      <c r="K38" s="90">
        <v>13.436</v>
      </c>
      <c r="L38" s="90">
        <v>12.347</v>
      </c>
    </row>
    <row r="39" spans="1:12" x14ac:dyDescent="0.25">
      <c r="A39" s="87" t="s">
        <v>254</v>
      </c>
      <c r="B39" s="88">
        <v>3.8849999999999998</v>
      </c>
      <c r="C39" s="88">
        <v>5.5359999999999996</v>
      </c>
      <c r="D39" s="88">
        <v>5.391</v>
      </c>
      <c r="E39" s="88">
        <v>6.4180000000000001</v>
      </c>
      <c r="F39" s="88">
        <v>5.7130000000000001</v>
      </c>
      <c r="G39" s="88">
        <v>6.694</v>
      </c>
      <c r="H39" s="88">
        <v>5.4589999999999996</v>
      </c>
      <c r="I39" s="88">
        <v>6.8150000000000004</v>
      </c>
      <c r="J39" s="88">
        <v>7.9180000000000001</v>
      </c>
      <c r="K39" s="88">
        <v>7.2839999999999998</v>
      </c>
      <c r="L39" s="88">
        <v>6.6589999999999998</v>
      </c>
    </row>
    <row r="40" spans="1:12" x14ac:dyDescent="0.25">
      <c r="A40" s="87" t="s">
        <v>255</v>
      </c>
      <c r="B40" s="90">
        <v>6.2750000000000004</v>
      </c>
      <c r="C40" s="90">
        <v>7.4950000000000001</v>
      </c>
      <c r="D40" s="90">
        <v>6.35</v>
      </c>
      <c r="E40" s="90">
        <v>9.1739999999999995</v>
      </c>
      <c r="F40" s="90">
        <v>8.4049999999999994</v>
      </c>
      <c r="G40" s="90">
        <v>8.5340000000000007</v>
      </c>
      <c r="H40" s="90">
        <v>9.2579999999999991</v>
      </c>
      <c r="I40" s="90">
        <v>11.173999999999999</v>
      </c>
      <c r="J40" s="90">
        <v>11.000999999999999</v>
      </c>
      <c r="K40" s="90">
        <v>12.224</v>
      </c>
      <c r="L40" s="90">
        <v>11.776</v>
      </c>
    </row>
    <row r="41" spans="1:12" x14ac:dyDescent="0.25">
      <c r="A41" s="87" t="s">
        <v>256</v>
      </c>
      <c r="B41" s="88">
        <v>11.776</v>
      </c>
      <c r="C41" s="88">
        <v>12.036</v>
      </c>
      <c r="D41" s="88">
        <v>11.551</v>
      </c>
      <c r="E41" s="88">
        <v>12.045999999999999</v>
      </c>
      <c r="F41" s="88">
        <v>12.430999999999999</v>
      </c>
      <c r="G41" s="88">
        <v>14.247999999999999</v>
      </c>
      <c r="H41" s="88">
        <v>14.285</v>
      </c>
      <c r="I41" s="88">
        <v>15.321999999999999</v>
      </c>
      <c r="J41" s="88">
        <v>13.901999999999999</v>
      </c>
      <c r="K41" s="88">
        <v>14.048</v>
      </c>
      <c r="L41" s="88">
        <v>11.563000000000001</v>
      </c>
    </row>
    <row r="42" spans="1:12" x14ac:dyDescent="0.25">
      <c r="A42" s="87" t="s">
        <v>257</v>
      </c>
      <c r="B42" s="90">
        <v>4.407</v>
      </c>
      <c r="C42" s="90">
        <v>4.5199999999999996</v>
      </c>
      <c r="D42" s="90">
        <v>3.5</v>
      </c>
      <c r="E42" s="90">
        <v>4.774</v>
      </c>
      <c r="F42" s="90">
        <v>7.673</v>
      </c>
      <c r="G42" s="90">
        <v>7.5259999999999998</v>
      </c>
      <c r="H42" s="90">
        <v>6.9870000000000001</v>
      </c>
      <c r="I42" s="90">
        <v>8.5280000000000005</v>
      </c>
      <c r="J42" s="90">
        <v>10.653</v>
      </c>
      <c r="K42" s="90">
        <v>11.286</v>
      </c>
      <c r="L42" s="90">
        <v>9.4890000000000008</v>
      </c>
    </row>
    <row r="43" spans="1:12" x14ac:dyDescent="0.25">
      <c r="A43" s="87" t="s">
        <v>258</v>
      </c>
      <c r="B43" s="88">
        <v>1.33</v>
      </c>
      <c r="C43" s="88">
        <v>4.2050000000000001</v>
      </c>
      <c r="D43" s="88">
        <v>6.1289999999999996</v>
      </c>
      <c r="E43" s="88">
        <v>4.5170000000000003</v>
      </c>
      <c r="F43" s="88">
        <v>7.26</v>
      </c>
      <c r="G43" s="88">
        <v>9.5660000000000007</v>
      </c>
      <c r="H43" s="88">
        <v>9.6669999999999998</v>
      </c>
      <c r="I43" s="88">
        <v>7.4340000000000002</v>
      </c>
      <c r="J43" s="88">
        <v>8.8670000000000009</v>
      </c>
      <c r="K43" s="88">
        <v>7.6459999999999999</v>
      </c>
      <c r="L43" s="88">
        <v>7.7690000000000001</v>
      </c>
    </row>
    <row r="44" spans="1:12" x14ac:dyDescent="0.25">
      <c r="A44" s="87" t="s">
        <v>259</v>
      </c>
      <c r="B44" s="90">
        <v>3.0350000000000001</v>
      </c>
      <c r="C44" s="90">
        <v>3.0390000000000001</v>
      </c>
      <c r="D44" s="90">
        <v>2.6720000000000002</v>
      </c>
      <c r="E44" s="90">
        <v>2.0419999999999998</v>
      </c>
      <c r="F44" s="90">
        <v>2.4</v>
      </c>
      <c r="G44" s="90">
        <v>2.8769999999999998</v>
      </c>
      <c r="H44" s="90">
        <v>1.9279999999999999</v>
      </c>
      <c r="I44" s="90">
        <v>1.2350000000000001</v>
      </c>
      <c r="J44" s="90">
        <v>1.944</v>
      </c>
      <c r="K44" s="90">
        <v>1.49</v>
      </c>
      <c r="L44" s="90">
        <v>1.425</v>
      </c>
    </row>
    <row r="45" spans="1:12" x14ac:dyDescent="0.25">
      <c r="A45" s="87" t="s">
        <v>260</v>
      </c>
      <c r="B45" s="88">
        <v>10.215</v>
      </c>
      <c r="C45" s="88">
        <v>11.302</v>
      </c>
      <c r="D45" s="88">
        <v>10.756</v>
      </c>
      <c r="E45" s="88">
        <v>9.4629999999999992</v>
      </c>
      <c r="F45" s="88">
        <v>9.6880000000000006</v>
      </c>
      <c r="G45" s="88">
        <v>9.2880000000000003</v>
      </c>
      <c r="H45" s="88">
        <v>10.209</v>
      </c>
      <c r="I45" s="88">
        <v>9.9169999999999998</v>
      </c>
      <c r="J45" s="88">
        <v>10.695</v>
      </c>
      <c r="K45" s="88">
        <v>10.747</v>
      </c>
      <c r="L45" s="88">
        <v>10.778</v>
      </c>
    </row>
    <row r="46" spans="1:12" x14ac:dyDescent="0.25">
      <c r="A46" s="87" t="s">
        <v>261</v>
      </c>
      <c r="B46" s="90">
        <v>9.57</v>
      </c>
      <c r="C46" s="90">
        <v>13.37</v>
      </c>
      <c r="D46" s="90">
        <v>10.606</v>
      </c>
      <c r="E46" s="90">
        <v>9.6140000000000008</v>
      </c>
      <c r="F46" s="90">
        <v>9.6709999999999994</v>
      </c>
      <c r="G46" s="90">
        <v>9.5790000000000006</v>
      </c>
      <c r="H46" s="90">
        <v>10.048999999999999</v>
      </c>
      <c r="I46" s="90">
        <v>10.833</v>
      </c>
      <c r="J46" s="90">
        <v>12.055999999999999</v>
      </c>
      <c r="K46" s="90">
        <v>10.387</v>
      </c>
      <c r="L46" s="90">
        <v>10.348000000000001</v>
      </c>
    </row>
    <row r="47" spans="1:12" x14ac:dyDescent="0.25">
      <c r="A47" s="87" t="s">
        <v>262</v>
      </c>
      <c r="B47" s="88">
        <v>14.977</v>
      </c>
      <c r="C47" s="88">
        <v>13.78</v>
      </c>
      <c r="D47" s="88">
        <v>12.507</v>
      </c>
      <c r="E47" s="88">
        <v>10.131</v>
      </c>
      <c r="F47" s="88">
        <v>11.542999999999999</v>
      </c>
      <c r="G47" s="88">
        <v>11.443</v>
      </c>
      <c r="H47" s="88">
        <v>10.909000000000001</v>
      </c>
      <c r="I47" s="88">
        <v>12.177</v>
      </c>
      <c r="J47" s="88">
        <v>12.273999999999999</v>
      </c>
      <c r="K47" s="88">
        <v>12.571</v>
      </c>
      <c r="L47" s="88">
        <v>12.161</v>
      </c>
    </row>
    <row r="48" spans="1:12" x14ac:dyDescent="0.25">
      <c r="A48" s="87" t="s">
        <v>263</v>
      </c>
      <c r="B48" s="91">
        <v>0</v>
      </c>
      <c r="C48" s="90">
        <v>3.0259999999999998</v>
      </c>
      <c r="D48" s="90">
        <v>0.98799999999999999</v>
      </c>
      <c r="E48" s="90">
        <v>2.9830000000000001</v>
      </c>
      <c r="F48" s="90">
        <v>5.4610000000000003</v>
      </c>
      <c r="G48" s="90">
        <v>9.125</v>
      </c>
      <c r="H48" s="90">
        <v>9.4469999999999992</v>
      </c>
      <c r="I48" s="90">
        <v>7.0460000000000003</v>
      </c>
      <c r="J48" s="90">
        <v>8.0429999999999993</v>
      </c>
      <c r="K48" s="90">
        <v>12.183</v>
      </c>
      <c r="L48" s="90">
        <v>13.242000000000001</v>
      </c>
    </row>
    <row r="49" spans="1:12" x14ac:dyDescent="0.25">
      <c r="A49" s="87" t="s">
        <v>264</v>
      </c>
      <c r="B49" s="88">
        <v>9.3140000000000001</v>
      </c>
      <c r="C49" s="88">
        <v>7.93</v>
      </c>
      <c r="D49" s="88">
        <v>5.923</v>
      </c>
      <c r="E49" s="88">
        <v>5.68</v>
      </c>
      <c r="F49" s="88">
        <v>7.1689999999999996</v>
      </c>
      <c r="G49" s="88">
        <v>7.1689999999999996</v>
      </c>
      <c r="H49" s="88">
        <v>6.5149999999999997</v>
      </c>
      <c r="I49" s="88">
        <v>6.7880000000000003</v>
      </c>
      <c r="J49" s="88">
        <v>8.8640000000000008</v>
      </c>
      <c r="K49" s="88">
        <v>8.1289999999999996</v>
      </c>
      <c r="L49" s="88">
        <v>8.0410000000000004</v>
      </c>
    </row>
    <row r="50" spans="1:12" x14ac:dyDescent="0.25">
      <c r="A50" s="87" t="s">
        <v>265</v>
      </c>
      <c r="B50" s="90">
        <v>7.976</v>
      </c>
      <c r="C50" s="90">
        <v>8.06</v>
      </c>
      <c r="D50" s="90">
        <v>6.6689999999999996</v>
      </c>
      <c r="E50" s="90">
        <v>6.234</v>
      </c>
      <c r="F50" s="90">
        <v>7.07</v>
      </c>
      <c r="G50" s="90">
        <v>7.101</v>
      </c>
      <c r="H50" s="90">
        <v>6.9660000000000002</v>
      </c>
      <c r="I50" s="90">
        <v>7.3959999999999999</v>
      </c>
      <c r="J50" s="90">
        <v>8.5329999999999995</v>
      </c>
      <c r="K50" s="90">
        <v>7.4349999999999996</v>
      </c>
      <c r="L50" s="90">
        <v>6.9029999999999996</v>
      </c>
    </row>
    <row r="51" spans="1:12" x14ac:dyDescent="0.25">
      <c r="A51" s="87" t="s">
        <v>266</v>
      </c>
      <c r="B51" s="88">
        <v>13.195</v>
      </c>
      <c r="C51" s="88">
        <v>15.37</v>
      </c>
      <c r="D51" s="88">
        <v>16.036000000000001</v>
      </c>
      <c r="E51" s="88">
        <v>18.64</v>
      </c>
      <c r="F51" s="88">
        <v>11.472</v>
      </c>
      <c r="G51" s="88">
        <v>8.6709999999999994</v>
      </c>
      <c r="H51" s="88">
        <v>6.5330000000000004</v>
      </c>
      <c r="I51" s="88">
        <v>8.7680000000000007</v>
      </c>
      <c r="J51" s="88">
        <v>10.499000000000001</v>
      </c>
      <c r="K51" s="88">
        <v>6.5919999999999996</v>
      </c>
      <c r="L51" s="88">
        <v>5.5220000000000002</v>
      </c>
    </row>
    <row r="52" spans="1:12" x14ac:dyDescent="0.25">
      <c r="A52" s="87" t="s">
        <v>267</v>
      </c>
      <c r="B52" s="90">
        <v>7.0039999999999996</v>
      </c>
      <c r="C52" s="90">
        <v>6.335</v>
      </c>
      <c r="D52" s="90">
        <v>4.3529999999999998</v>
      </c>
      <c r="E52" s="90">
        <v>4.2359999999999998</v>
      </c>
      <c r="F52" s="90">
        <v>4.1500000000000004</v>
      </c>
      <c r="G52" s="90">
        <v>5.76</v>
      </c>
      <c r="H52" s="90">
        <v>7.7329999999999997</v>
      </c>
      <c r="I52" s="90">
        <v>8.9890000000000008</v>
      </c>
      <c r="J52" s="90">
        <v>9.8610000000000007</v>
      </c>
      <c r="K52" s="90">
        <v>11.956</v>
      </c>
      <c r="L52" s="90">
        <v>11.749000000000001</v>
      </c>
    </row>
    <row r="55" spans="1:12" x14ac:dyDescent="0.25">
      <c r="A55" s="83" t="s">
        <v>218</v>
      </c>
      <c r="B55" s="82" t="s">
        <v>57</v>
      </c>
    </row>
    <row r="56" spans="1:12" x14ac:dyDescent="0.25">
      <c r="A56" s="83" t="s">
        <v>219</v>
      </c>
      <c r="B56" s="82" t="s">
        <v>486</v>
      </c>
    </row>
    <row r="57" spans="1:12" x14ac:dyDescent="0.25">
      <c r="A57" s="83" t="s">
        <v>221</v>
      </c>
      <c r="B57" s="82" t="s">
        <v>308</v>
      </c>
    </row>
    <row r="58" spans="1:12" x14ac:dyDescent="0.25">
      <c r="A58" s="83" t="s">
        <v>222</v>
      </c>
      <c r="B58" s="82" t="s">
        <v>223</v>
      </c>
    </row>
    <row r="60" spans="1:12" x14ac:dyDescent="0.25">
      <c r="A60" s="84" t="s">
        <v>224</v>
      </c>
      <c r="B60" s="92" t="s">
        <v>225</v>
      </c>
      <c r="C60" s="92" t="s">
        <v>226</v>
      </c>
      <c r="D60" s="92" t="s">
        <v>227</v>
      </c>
      <c r="E60" s="92" t="s">
        <v>228</v>
      </c>
      <c r="F60" s="92" t="s">
        <v>229</v>
      </c>
      <c r="G60" s="92" t="s">
        <v>230</v>
      </c>
      <c r="H60" s="92" t="s">
        <v>231</v>
      </c>
      <c r="I60" s="92" t="s">
        <v>232</v>
      </c>
      <c r="J60" s="92" t="s">
        <v>233</v>
      </c>
      <c r="K60" s="92" t="s">
        <v>234</v>
      </c>
      <c r="L60" s="92" t="s">
        <v>235</v>
      </c>
    </row>
    <row r="61" spans="1:12" x14ac:dyDescent="0.25">
      <c r="A61" s="85" t="s">
        <v>237</v>
      </c>
      <c r="B61" s="86" t="s">
        <v>238</v>
      </c>
      <c r="C61" s="86" t="s">
        <v>238</v>
      </c>
      <c r="D61" s="86" t="s">
        <v>238</v>
      </c>
      <c r="E61" s="86" t="s">
        <v>238</v>
      </c>
      <c r="F61" s="86" t="s">
        <v>238</v>
      </c>
      <c r="G61" s="86" t="s">
        <v>238</v>
      </c>
      <c r="H61" s="86" t="s">
        <v>238</v>
      </c>
      <c r="I61" s="86" t="s">
        <v>238</v>
      </c>
      <c r="J61" s="86" t="s">
        <v>238</v>
      </c>
      <c r="K61" s="86" t="s">
        <v>238</v>
      </c>
      <c r="L61" s="86" t="s">
        <v>238</v>
      </c>
    </row>
    <row r="62" spans="1:12" x14ac:dyDescent="0.25">
      <c r="A62" s="87" t="s">
        <v>239</v>
      </c>
      <c r="B62" s="88">
        <v>1.4E-2</v>
      </c>
      <c r="C62" s="88">
        <v>0.27600000000000002</v>
      </c>
      <c r="D62" s="88">
        <v>0.107</v>
      </c>
      <c r="E62" s="88">
        <v>9.7000000000000003E-2</v>
      </c>
      <c r="F62" s="88">
        <v>0.33700000000000002</v>
      </c>
      <c r="G62" s="88">
        <v>0.157</v>
      </c>
      <c r="H62" s="88">
        <v>0.128</v>
      </c>
      <c r="I62" s="88">
        <v>0.16400000000000001</v>
      </c>
      <c r="J62" s="88">
        <v>0.25600000000000001</v>
      </c>
      <c r="K62" s="88">
        <v>3.5000000000000003E-2</v>
      </c>
      <c r="L62" s="89">
        <v>0</v>
      </c>
    </row>
    <row r="63" spans="1:12" x14ac:dyDescent="0.25">
      <c r="A63" s="87" t="s">
        <v>241</v>
      </c>
      <c r="B63" s="90">
        <v>1.2509999999999999</v>
      </c>
      <c r="C63" s="90">
        <v>1.391</v>
      </c>
      <c r="D63" s="90">
        <v>0.86899999999999999</v>
      </c>
      <c r="E63" s="90">
        <v>1.0309999999999999</v>
      </c>
      <c r="F63" s="90">
        <v>1.5680000000000001</v>
      </c>
      <c r="G63" s="90">
        <v>0.96399999999999997</v>
      </c>
      <c r="H63" s="90">
        <v>0.78800000000000003</v>
      </c>
      <c r="I63" s="90">
        <v>1.5089999999999999</v>
      </c>
      <c r="J63" s="90">
        <v>1.27</v>
      </c>
      <c r="K63" s="90">
        <v>0.91300000000000003</v>
      </c>
      <c r="L63" s="90">
        <v>0.40300000000000002</v>
      </c>
    </row>
    <row r="64" spans="1:12" x14ac:dyDescent="0.25">
      <c r="A64" s="87" t="s">
        <v>242</v>
      </c>
      <c r="B64" s="89" t="s">
        <v>240</v>
      </c>
      <c r="C64" s="89" t="s">
        <v>240</v>
      </c>
      <c r="D64" s="89" t="s">
        <v>240</v>
      </c>
      <c r="E64" s="89" t="s">
        <v>240</v>
      </c>
      <c r="F64" s="89" t="s">
        <v>240</v>
      </c>
      <c r="G64" s="89" t="s">
        <v>240</v>
      </c>
      <c r="H64" s="89" t="s">
        <v>240</v>
      </c>
      <c r="I64" s="89" t="s">
        <v>240</v>
      </c>
      <c r="J64" s="89" t="s">
        <v>240</v>
      </c>
      <c r="K64" s="89" t="s">
        <v>240</v>
      </c>
      <c r="L64" s="89" t="s">
        <v>240</v>
      </c>
    </row>
    <row r="65" spans="1:12" x14ac:dyDescent="0.25">
      <c r="A65" s="87" t="s">
        <v>243</v>
      </c>
      <c r="B65" s="90">
        <v>0.193</v>
      </c>
      <c r="C65" s="90">
        <v>0.56200000000000006</v>
      </c>
      <c r="D65" s="90">
        <v>0.11700000000000001</v>
      </c>
      <c r="E65" s="90">
        <v>0.26700000000000002</v>
      </c>
      <c r="F65" s="90">
        <v>0.18</v>
      </c>
      <c r="G65" s="90">
        <v>3.3000000000000002E-2</v>
      </c>
      <c r="H65" s="90">
        <v>3.7999999999999999E-2</v>
      </c>
      <c r="I65" s="90">
        <v>6.6000000000000003E-2</v>
      </c>
      <c r="J65" s="90">
        <v>0.373</v>
      </c>
      <c r="K65" s="90">
        <v>0.38100000000000001</v>
      </c>
      <c r="L65" s="91">
        <v>0</v>
      </c>
    </row>
    <row r="66" spans="1:12" x14ac:dyDescent="0.25">
      <c r="A66" s="87" t="s">
        <v>244</v>
      </c>
      <c r="B66" s="89" t="s">
        <v>240</v>
      </c>
      <c r="C66" s="89" t="s">
        <v>240</v>
      </c>
      <c r="D66" s="89" t="s">
        <v>240</v>
      </c>
      <c r="E66" s="89" t="s">
        <v>240</v>
      </c>
      <c r="F66" s="89" t="s">
        <v>240</v>
      </c>
      <c r="G66" s="89" t="s">
        <v>240</v>
      </c>
      <c r="H66" s="89" t="s">
        <v>240</v>
      </c>
      <c r="I66" s="89" t="s">
        <v>240</v>
      </c>
      <c r="J66" s="89" t="s">
        <v>240</v>
      </c>
      <c r="K66" s="89" t="s">
        <v>240</v>
      </c>
      <c r="L66" s="89" t="s">
        <v>240</v>
      </c>
    </row>
    <row r="67" spans="1:12" x14ac:dyDescent="0.25">
      <c r="A67" s="87" t="s">
        <v>307</v>
      </c>
      <c r="B67" s="91" t="s">
        <v>240</v>
      </c>
      <c r="C67" s="91" t="s">
        <v>240</v>
      </c>
      <c r="D67" s="91" t="s">
        <v>240</v>
      </c>
      <c r="E67" s="91" t="s">
        <v>240</v>
      </c>
      <c r="F67" s="91" t="s">
        <v>240</v>
      </c>
      <c r="G67" s="91" t="s">
        <v>240</v>
      </c>
      <c r="H67" s="91" t="s">
        <v>240</v>
      </c>
      <c r="I67" s="91" t="s">
        <v>240</v>
      </c>
      <c r="J67" s="91" t="s">
        <v>240</v>
      </c>
      <c r="K67" s="91" t="s">
        <v>240</v>
      </c>
      <c r="L67" s="91" t="s">
        <v>240</v>
      </c>
    </row>
    <row r="68" spans="1:12" x14ac:dyDescent="0.25">
      <c r="A68" s="87" t="s">
        <v>246</v>
      </c>
      <c r="B68" s="89" t="s">
        <v>240</v>
      </c>
      <c r="C68" s="89" t="s">
        <v>240</v>
      </c>
      <c r="D68" s="89" t="s">
        <v>240</v>
      </c>
      <c r="E68" s="89" t="s">
        <v>240</v>
      </c>
      <c r="F68" s="89" t="s">
        <v>240</v>
      </c>
      <c r="G68" s="89" t="s">
        <v>240</v>
      </c>
      <c r="H68" s="89" t="s">
        <v>240</v>
      </c>
      <c r="I68" s="89" t="s">
        <v>240</v>
      </c>
      <c r="J68" s="89" t="s">
        <v>240</v>
      </c>
      <c r="K68" s="89" t="s">
        <v>240</v>
      </c>
      <c r="L68" s="89" t="s">
        <v>240</v>
      </c>
    </row>
    <row r="69" spans="1:12" x14ac:dyDescent="0.25">
      <c r="A69" s="87" t="s">
        <v>247</v>
      </c>
      <c r="B69" s="91" t="s">
        <v>240</v>
      </c>
      <c r="C69" s="91" t="s">
        <v>240</v>
      </c>
      <c r="D69" s="91" t="s">
        <v>240</v>
      </c>
      <c r="E69" s="91" t="s">
        <v>240</v>
      </c>
      <c r="F69" s="91" t="s">
        <v>240</v>
      </c>
      <c r="G69" s="91" t="s">
        <v>240</v>
      </c>
      <c r="H69" s="91" t="s">
        <v>240</v>
      </c>
      <c r="I69" s="91" t="s">
        <v>240</v>
      </c>
      <c r="J69" s="91" t="s">
        <v>240</v>
      </c>
      <c r="K69" s="91" t="s">
        <v>240</v>
      </c>
      <c r="L69" s="91" t="s">
        <v>240</v>
      </c>
    </row>
    <row r="70" spans="1:12" x14ac:dyDescent="0.25">
      <c r="A70" s="87" t="s">
        <v>248</v>
      </c>
      <c r="B70" s="89" t="s">
        <v>240</v>
      </c>
      <c r="C70" s="89" t="s">
        <v>240</v>
      </c>
      <c r="D70" s="89" t="s">
        <v>240</v>
      </c>
      <c r="E70" s="89" t="s">
        <v>240</v>
      </c>
      <c r="F70" s="89" t="s">
        <v>240</v>
      </c>
      <c r="G70" s="89" t="s">
        <v>240</v>
      </c>
      <c r="H70" s="89" t="s">
        <v>240</v>
      </c>
      <c r="I70" s="89" t="s">
        <v>240</v>
      </c>
      <c r="J70" s="89" t="s">
        <v>240</v>
      </c>
      <c r="K70" s="89" t="s">
        <v>240</v>
      </c>
      <c r="L70" s="89" t="s">
        <v>240</v>
      </c>
    </row>
    <row r="71" spans="1:12" x14ac:dyDescent="0.25">
      <c r="A71" s="87" t="s">
        <v>249</v>
      </c>
      <c r="B71" s="91" t="s">
        <v>240</v>
      </c>
      <c r="C71" s="91" t="s">
        <v>240</v>
      </c>
      <c r="D71" s="91" t="s">
        <v>240</v>
      </c>
      <c r="E71" s="91" t="s">
        <v>240</v>
      </c>
      <c r="F71" s="91" t="s">
        <v>240</v>
      </c>
      <c r="G71" s="91" t="s">
        <v>240</v>
      </c>
      <c r="H71" s="91" t="s">
        <v>240</v>
      </c>
      <c r="I71" s="91" t="s">
        <v>240</v>
      </c>
      <c r="J71" s="91" t="s">
        <v>240</v>
      </c>
      <c r="K71" s="91" t="s">
        <v>240</v>
      </c>
      <c r="L71" s="91" t="s">
        <v>240</v>
      </c>
    </row>
    <row r="72" spans="1:12" x14ac:dyDescent="0.25">
      <c r="A72" s="87" t="s">
        <v>250</v>
      </c>
      <c r="B72" s="89" t="s">
        <v>240</v>
      </c>
      <c r="C72" s="89" t="s">
        <v>240</v>
      </c>
      <c r="D72" s="89" t="s">
        <v>240</v>
      </c>
      <c r="E72" s="89" t="s">
        <v>240</v>
      </c>
      <c r="F72" s="89" t="s">
        <v>240</v>
      </c>
      <c r="G72" s="89" t="s">
        <v>240</v>
      </c>
      <c r="H72" s="89" t="s">
        <v>240</v>
      </c>
      <c r="I72" s="89" t="s">
        <v>240</v>
      </c>
      <c r="J72" s="89" t="s">
        <v>240</v>
      </c>
      <c r="K72" s="89" t="s">
        <v>240</v>
      </c>
      <c r="L72" s="89" t="s">
        <v>240</v>
      </c>
    </row>
    <row r="73" spans="1:12" x14ac:dyDescent="0.25">
      <c r="A73" s="87" t="s">
        <v>251</v>
      </c>
      <c r="B73" s="90">
        <v>0.67600000000000005</v>
      </c>
      <c r="C73" s="90">
        <v>0.54600000000000004</v>
      </c>
      <c r="D73" s="90">
        <v>0.13400000000000001</v>
      </c>
      <c r="E73" s="90">
        <v>0.64800000000000002</v>
      </c>
      <c r="F73" s="90">
        <v>0.54600000000000004</v>
      </c>
      <c r="G73" s="90">
        <v>0.32900000000000001</v>
      </c>
      <c r="H73" s="90">
        <v>0.60699999999999998</v>
      </c>
      <c r="I73" s="90">
        <v>0.16700000000000001</v>
      </c>
      <c r="J73" s="90">
        <v>0.38900000000000001</v>
      </c>
      <c r="K73" s="90">
        <v>0.68799999999999994</v>
      </c>
      <c r="L73" s="90">
        <v>0.75700000000000001</v>
      </c>
    </row>
    <row r="74" spans="1:12" x14ac:dyDescent="0.25">
      <c r="A74" s="87" t="s">
        <v>252</v>
      </c>
      <c r="B74" s="89" t="s">
        <v>240</v>
      </c>
      <c r="C74" s="89" t="s">
        <v>240</v>
      </c>
      <c r="D74" s="89" t="s">
        <v>240</v>
      </c>
      <c r="E74" s="89" t="s">
        <v>240</v>
      </c>
      <c r="F74" s="89" t="s">
        <v>240</v>
      </c>
      <c r="G74" s="89" t="s">
        <v>240</v>
      </c>
      <c r="H74" s="89" t="s">
        <v>240</v>
      </c>
      <c r="I74" s="89" t="s">
        <v>240</v>
      </c>
      <c r="J74" s="89" t="s">
        <v>240</v>
      </c>
      <c r="K74" s="89" t="s">
        <v>240</v>
      </c>
      <c r="L74" s="89" t="s">
        <v>240</v>
      </c>
    </row>
    <row r="75" spans="1:12" x14ac:dyDescent="0.25">
      <c r="A75" s="87" t="s">
        <v>253</v>
      </c>
      <c r="B75" s="91" t="s">
        <v>240</v>
      </c>
      <c r="C75" s="91" t="s">
        <v>240</v>
      </c>
      <c r="D75" s="91" t="s">
        <v>240</v>
      </c>
      <c r="E75" s="91" t="s">
        <v>240</v>
      </c>
      <c r="F75" s="91" t="s">
        <v>240</v>
      </c>
      <c r="G75" s="91" t="s">
        <v>240</v>
      </c>
      <c r="H75" s="91" t="s">
        <v>240</v>
      </c>
      <c r="I75" s="91" t="s">
        <v>240</v>
      </c>
      <c r="J75" s="91" t="s">
        <v>240</v>
      </c>
      <c r="K75" s="91" t="s">
        <v>240</v>
      </c>
      <c r="L75" s="91" t="s">
        <v>240</v>
      </c>
    </row>
    <row r="76" spans="1:12" x14ac:dyDescent="0.25">
      <c r="A76" s="87" t="s">
        <v>254</v>
      </c>
      <c r="B76" s="89" t="s">
        <v>240</v>
      </c>
      <c r="C76" s="89" t="s">
        <v>240</v>
      </c>
      <c r="D76" s="89" t="s">
        <v>240</v>
      </c>
      <c r="E76" s="89" t="s">
        <v>240</v>
      </c>
      <c r="F76" s="89" t="s">
        <v>240</v>
      </c>
      <c r="G76" s="89" t="s">
        <v>240</v>
      </c>
      <c r="H76" s="89" t="s">
        <v>240</v>
      </c>
      <c r="I76" s="89" t="s">
        <v>240</v>
      </c>
      <c r="J76" s="89" t="s">
        <v>240</v>
      </c>
      <c r="K76" s="89" t="s">
        <v>240</v>
      </c>
      <c r="L76" s="89" t="s">
        <v>240</v>
      </c>
    </row>
    <row r="77" spans="1:12" x14ac:dyDescent="0.25">
      <c r="A77" s="87" t="s">
        <v>255</v>
      </c>
      <c r="B77" s="91" t="s">
        <v>240</v>
      </c>
      <c r="C77" s="91" t="s">
        <v>240</v>
      </c>
      <c r="D77" s="91" t="s">
        <v>240</v>
      </c>
      <c r="E77" s="91" t="s">
        <v>240</v>
      </c>
      <c r="F77" s="91" t="s">
        <v>240</v>
      </c>
      <c r="G77" s="91" t="s">
        <v>240</v>
      </c>
      <c r="H77" s="91" t="s">
        <v>240</v>
      </c>
      <c r="I77" s="91" t="s">
        <v>240</v>
      </c>
      <c r="J77" s="91" t="s">
        <v>240</v>
      </c>
      <c r="K77" s="91" t="s">
        <v>240</v>
      </c>
      <c r="L77" s="91" t="s">
        <v>240</v>
      </c>
    </row>
    <row r="78" spans="1:12" x14ac:dyDescent="0.25">
      <c r="A78" s="87" t="s">
        <v>256</v>
      </c>
      <c r="B78" s="89" t="s">
        <v>240</v>
      </c>
      <c r="C78" s="89" t="s">
        <v>240</v>
      </c>
      <c r="D78" s="89" t="s">
        <v>240</v>
      </c>
      <c r="E78" s="89" t="s">
        <v>240</v>
      </c>
      <c r="F78" s="89" t="s">
        <v>240</v>
      </c>
      <c r="G78" s="89" t="s">
        <v>240</v>
      </c>
      <c r="H78" s="89" t="s">
        <v>240</v>
      </c>
      <c r="I78" s="89" t="s">
        <v>240</v>
      </c>
      <c r="J78" s="89" t="s">
        <v>240</v>
      </c>
      <c r="K78" s="89" t="s">
        <v>240</v>
      </c>
      <c r="L78" s="89" t="s">
        <v>240</v>
      </c>
    </row>
    <row r="79" spans="1:12" x14ac:dyDescent="0.25">
      <c r="A79" s="87" t="s">
        <v>257</v>
      </c>
      <c r="B79" s="90">
        <v>0.33800000000000002</v>
      </c>
      <c r="C79" s="90">
        <v>0.84899999999999998</v>
      </c>
      <c r="D79" s="90">
        <v>8.4000000000000005E-2</v>
      </c>
      <c r="E79" s="90">
        <v>0.79900000000000004</v>
      </c>
      <c r="F79" s="90">
        <v>1.615</v>
      </c>
      <c r="G79" s="90">
        <v>0.77800000000000002</v>
      </c>
      <c r="H79" s="90">
        <v>1.4810000000000001</v>
      </c>
      <c r="I79" s="90">
        <v>0.67600000000000005</v>
      </c>
      <c r="J79" s="90">
        <v>1.1950000000000001</v>
      </c>
      <c r="K79" s="90">
        <v>1.2290000000000001</v>
      </c>
      <c r="L79" s="90">
        <v>0.67200000000000004</v>
      </c>
    </row>
    <row r="80" spans="1:12" x14ac:dyDescent="0.25">
      <c r="A80" s="87" t="s">
        <v>258</v>
      </c>
      <c r="B80" s="89" t="s">
        <v>240</v>
      </c>
      <c r="C80" s="89" t="s">
        <v>240</v>
      </c>
      <c r="D80" s="89" t="s">
        <v>240</v>
      </c>
      <c r="E80" s="89" t="s">
        <v>240</v>
      </c>
      <c r="F80" s="89" t="s">
        <v>240</v>
      </c>
      <c r="G80" s="89" t="s">
        <v>240</v>
      </c>
      <c r="H80" s="89" t="s">
        <v>240</v>
      </c>
      <c r="I80" s="89" t="s">
        <v>240</v>
      </c>
      <c r="J80" s="89" t="s">
        <v>240</v>
      </c>
      <c r="K80" s="89" t="s">
        <v>240</v>
      </c>
      <c r="L80" s="89" t="s">
        <v>240</v>
      </c>
    </row>
    <row r="81" spans="1:12" x14ac:dyDescent="0.25">
      <c r="A81" s="87" t="s">
        <v>259</v>
      </c>
      <c r="B81" s="91" t="s">
        <v>240</v>
      </c>
      <c r="C81" s="91" t="s">
        <v>240</v>
      </c>
      <c r="D81" s="91" t="s">
        <v>240</v>
      </c>
      <c r="E81" s="91" t="s">
        <v>240</v>
      </c>
      <c r="F81" s="91" t="s">
        <v>240</v>
      </c>
      <c r="G81" s="91" t="s">
        <v>240</v>
      </c>
      <c r="H81" s="91" t="s">
        <v>240</v>
      </c>
      <c r="I81" s="91" t="s">
        <v>240</v>
      </c>
      <c r="J81" s="91" t="s">
        <v>240</v>
      </c>
      <c r="K81" s="91" t="s">
        <v>240</v>
      </c>
      <c r="L81" s="91" t="s">
        <v>240</v>
      </c>
    </row>
    <row r="82" spans="1:12" x14ac:dyDescent="0.25">
      <c r="A82" s="87" t="s">
        <v>260</v>
      </c>
      <c r="B82" s="89" t="s">
        <v>240</v>
      </c>
      <c r="C82" s="89" t="s">
        <v>240</v>
      </c>
      <c r="D82" s="89" t="s">
        <v>240</v>
      </c>
      <c r="E82" s="89" t="s">
        <v>240</v>
      </c>
      <c r="F82" s="89" t="s">
        <v>240</v>
      </c>
      <c r="G82" s="89" t="s">
        <v>240</v>
      </c>
      <c r="H82" s="89" t="s">
        <v>240</v>
      </c>
      <c r="I82" s="89" t="s">
        <v>240</v>
      </c>
      <c r="J82" s="89" t="s">
        <v>240</v>
      </c>
      <c r="K82" s="89" t="s">
        <v>240</v>
      </c>
      <c r="L82" s="89" t="s">
        <v>240</v>
      </c>
    </row>
    <row r="83" spans="1:12" x14ac:dyDescent="0.25">
      <c r="A83" s="87" t="s">
        <v>261</v>
      </c>
      <c r="B83" s="90">
        <v>1.667</v>
      </c>
      <c r="C83" s="90">
        <v>2.3220000000000001</v>
      </c>
      <c r="D83" s="90">
        <v>2.1480000000000001</v>
      </c>
      <c r="E83" s="90">
        <v>1.9159999999999999</v>
      </c>
      <c r="F83" s="90">
        <v>2.4510000000000001</v>
      </c>
      <c r="G83" s="90">
        <v>1.825</v>
      </c>
      <c r="H83" s="90">
        <v>2.2269999999999999</v>
      </c>
      <c r="I83" s="90">
        <v>2.3159999999999998</v>
      </c>
      <c r="J83" s="90">
        <v>2.7120000000000002</v>
      </c>
      <c r="K83" s="90">
        <v>1.6</v>
      </c>
      <c r="L83" s="90">
        <v>1.6</v>
      </c>
    </row>
    <row r="84" spans="1:12" x14ac:dyDescent="0.25">
      <c r="A84" s="87" t="s">
        <v>262</v>
      </c>
      <c r="B84" s="89" t="s">
        <v>240</v>
      </c>
      <c r="C84" s="89" t="s">
        <v>240</v>
      </c>
      <c r="D84" s="89" t="s">
        <v>240</v>
      </c>
      <c r="E84" s="89" t="s">
        <v>240</v>
      </c>
      <c r="F84" s="89" t="s">
        <v>240</v>
      </c>
      <c r="G84" s="89" t="s">
        <v>240</v>
      </c>
      <c r="H84" s="89" t="s">
        <v>240</v>
      </c>
      <c r="I84" s="89" t="s">
        <v>240</v>
      </c>
      <c r="J84" s="89" t="s">
        <v>240</v>
      </c>
      <c r="K84" s="89" t="s">
        <v>240</v>
      </c>
      <c r="L84" s="89" t="s">
        <v>240</v>
      </c>
    </row>
    <row r="85" spans="1:12" x14ac:dyDescent="0.25">
      <c r="A85" s="87" t="s">
        <v>263</v>
      </c>
      <c r="B85" s="91" t="s">
        <v>240</v>
      </c>
      <c r="C85" s="91" t="s">
        <v>240</v>
      </c>
      <c r="D85" s="91" t="s">
        <v>240</v>
      </c>
      <c r="E85" s="91" t="s">
        <v>240</v>
      </c>
      <c r="F85" s="91" t="s">
        <v>240</v>
      </c>
      <c r="G85" s="91" t="s">
        <v>240</v>
      </c>
      <c r="H85" s="91" t="s">
        <v>240</v>
      </c>
      <c r="I85" s="91" t="s">
        <v>240</v>
      </c>
      <c r="J85" s="91" t="s">
        <v>240</v>
      </c>
      <c r="K85" s="91" t="s">
        <v>240</v>
      </c>
      <c r="L85" s="91" t="s">
        <v>240</v>
      </c>
    </row>
    <row r="86" spans="1:12" x14ac:dyDescent="0.25">
      <c r="A86" s="87" t="s">
        <v>264</v>
      </c>
      <c r="B86" s="89" t="s">
        <v>240</v>
      </c>
      <c r="C86" s="89" t="s">
        <v>240</v>
      </c>
      <c r="D86" s="89" t="s">
        <v>240</v>
      </c>
      <c r="E86" s="89" t="s">
        <v>240</v>
      </c>
      <c r="F86" s="89" t="s">
        <v>240</v>
      </c>
      <c r="G86" s="89" t="s">
        <v>240</v>
      </c>
      <c r="H86" s="89" t="s">
        <v>240</v>
      </c>
      <c r="I86" s="89" t="s">
        <v>240</v>
      </c>
      <c r="J86" s="89" t="s">
        <v>240</v>
      </c>
      <c r="K86" s="89" t="s">
        <v>240</v>
      </c>
      <c r="L86" s="89" t="s">
        <v>240</v>
      </c>
    </row>
    <row r="87" spans="1:12" x14ac:dyDescent="0.25">
      <c r="A87" s="87" t="s">
        <v>265</v>
      </c>
      <c r="B87" s="90">
        <v>1.3069999999999999</v>
      </c>
      <c r="C87" s="90">
        <v>1.569</v>
      </c>
      <c r="D87" s="90">
        <v>0.91500000000000004</v>
      </c>
      <c r="E87" s="90">
        <v>0.78</v>
      </c>
      <c r="F87" s="90">
        <v>1.02</v>
      </c>
      <c r="G87" s="90">
        <v>0.24199999999999999</v>
      </c>
      <c r="H87" s="90">
        <v>0.82799999999999996</v>
      </c>
      <c r="I87" s="90">
        <v>0.192</v>
      </c>
      <c r="J87" s="90">
        <v>1.1479999999999999</v>
      </c>
      <c r="K87" s="90">
        <v>1.01</v>
      </c>
      <c r="L87" s="90">
        <v>0.81899999999999995</v>
      </c>
    </row>
    <row r="88" spans="1:12" x14ac:dyDescent="0.25">
      <c r="A88" s="87" t="s">
        <v>266</v>
      </c>
      <c r="B88" s="89" t="s">
        <v>240</v>
      </c>
      <c r="C88" s="89" t="s">
        <v>240</v>
      </c>
      <c r="D88" s="89" t="s">
        <v>240</v>
      </c>
      <c r="E88" s="89" t="s">
        <v>240</v>
      </c>
      <c r="F88" s="89" t="s">
        <v>240</v>
      </c>
      <c r="G88" s="89" t="s">
        <v>240</v>
      </c>
      <c r="H88" s="89" t="s">
        <v>240</v>
      </c>
      <c r="I88" s="89" t="s">
        <v>240</v>
      </c>
      <c r="J88" s="89" t="s">
        <v>240</v>
      </c>
      <c r="K88" s="89" t="s">
        <v>240</v>
      </c>
      <c r="L88" s="89" t="s">
        <v>240</v>
      </c>
    </row>
    <row r="89" spans="1:12" x14ac:dyDescent="0.25">
      <c r="A89" s="87" t="s">
        <v>267</v>
      </c>
      <c r="B89" s="91" t="s">
        <v>240</v>
      </c>
      <c r="C89" s="91" t="s">
        <v>240</v>
      </c>
      <c r="D89" s="91" t="s">
        <v>240</v>
      </c>
      <c r="E89" s="91" t="s">
        <v>240</v>
      </c>
      <c r="F89" s="91" t="s">
        <v>240</v>
      </c>
      <c r="G89" s="91" t="s">
        <v>240</v>
      </c>
      <c r="H89" s="91" t="s">
        <v>240</v>
      </c>
      <c r="I89" s="91" t="s">
        <v>240</v>
      </c>
      <c r="J89" s="91" t="s">
        <v>240</v>
      </c>
      <c r="K89" s="91" t="s">
        <v>240</v>
      </c>
      <c r="L89" s="91" t="s">
        <v>240</v>
      </c>
    </row>
    <row r="92" spans="1:12" x14ac:dyDescent="0.25">
      <c r="A92" s="83" t="s">
        <v>218</v>
      </c>
      <c r="B92" s="82" t="s">
        <v>57</v>
      </c>
    </row>
    <row r="93" spans="1:12" x14ac:dyDescent="0.25">
      <c r="A93" s="83" t="s">
        <v>219</v>
      </c>
      <c r="B93" s="82" t="s">
        <v>486</v>
      </c>
    </row>
    <row r="94" spans="1:12" x14ac:dyDescent="0.25">
      <c r="A94" s="83" t="s">
        <v>221</v>
      </c>
      <c r="B94" s="82" t="s">
        <v>268</v>
      </c>
    </row>
    <row r="95" spans="1:12" x14ac:dyDescent="0.25">
      <c r="A95" s="83" t="s">
        <v>222</v>
      </c>
      <c r="B95" s="82" t="s">
        <v>223</v>
      </c>
    </row>
    <row r="97" spans="1:12" x14ac:dyDescent="0.25">
      <c r="A97" s="84" t="s">
        <v>224</v>
      </c>
      <c r="B97" s="92" t="s">
        <v>225</v>
      </c>
      <c r="C97" s="92" t="s">
        <v>226</v>
      </c>
      <c r="D97" s="92" t="s">
        <v>227</v>
      </c>
      <c r="E97" s="92" t="s">
        <v>228</v>
      </c>
      <c r="F97" s="92" t="s">
        <v>229</v>
      </c>
      <c r="G97" s="92" t="s">
        <v>230</v>
      </c>
      <c r="H97" s="92" t="s">
        <v>231</v>
      </c>
      <c r="I97" s="92" t="s">
        <v>232</v>
      </c>
      <c r="J97" s="92" t="s">
        <v>233</v>
      </c>
      <c r="K97" s="92" t="s">
        <v>234</v>
      </c>
      <c r="L97" s="92" t="s">
        <v>235</v>
      </c>
    </row>
    <row r="98" spans="1:12" x14ac:dyDescent="0.25">
      <c r="A98" s="85" t="s">
        <v>237</v>
      </c>
      <c r="B98" s="86" t="s">
        <v>238</v>
      </c>
      <c r="C98" s="86" t="s">
        <v>238</v>
      </c>
      <c r="D98" s="86" t="s">
        <v>238</v>
      </c>
      <c r="E98" s="86" t="s">
        <v>238</v>
      </c>
      <c r="F98" s="86" t="s">
        <v>238</v>
      </c>
      <c r="G98" s="86" t="s">
        <v>238</v>
      </c>
      <c r="H98" s="86" t="s">
        <v>238</v>
      </c>
      <c r="I98" s="86" t="s">
        <v>238</v>
      </c>
      <c r="J98" s="86" t="s">
        <v>238</v>
      </c>
      <c r="K98" s="86" t="s">
        <v>238</v>
      </c>
      <c r="L98" s="86" t="s">
        <v>238</v>
      </c>
    </row>
    <row r="99" spans="1:12" x14ac:dyDescent="0.25">
      <c r="A99" s="87" t="s">
        <v>239</v>
      </c>
      <c r="B99" s="88">
        <v>0.58799999999999997</v>
      </c>
      <c r="C99" s="88">
        <v>0.60199999999999998</v>
      </c>
      <c r="D99" s="88">
        <v>0.56299999999999994</v>
      </c>
      <c r="E99" s="88">
        <v>0.66600000000000004</v>
      </c>
      <c r="F99" s="88">
        <v>0.628</v>
      </c>
      <c r="G99" s="88">
        <v>0.68100000000000005</v>
      </c>
      <c r="H99" s="88">
        <v>0.70299999999999996</v>
      </c>
      <c r="I99" s="88">
        <v>0.71</v>
      </c>
      <c r="J99" s="88">
        <v>0.76200000000000001</v>
      </c>
      <c r="K99" s="88">
        <v>0.72399999999999998</v>
      </c>
      <c r="L99" s="88">
        <v>0.67500000000000004</v>
      </c>
    </row>
    <row r="100" spans="1:12" x14ac:dyDescent="0.25">
      <c r="A100" s="87" t="s">
        <v>241</v>
      </c>
      <c r="B100" s="90">
        <v>1.028</v>
      </c>
      <c r="C100" s="90">
        <v>1.137</v>
      </c>
      <c r="D100" s="90">
        <v>0.65</v>
      </c>
      <c r="E100" s="90">
        <v>0.78800000000000003</v>
      </c>
      <c r="F100" s="90">
        <v>0.53200000000000003</v>
      </c>
      <c r="G100" s="90">
        <v>0.96099999999999997</v>
      </c>
      <c r="H100" s="90">
        <v>1.085</v>
      </c>
      <c r="I100" s="90">
        <v>0.873</v>
      </c>
      <c r="J100" s="90">
        <v>0.69099999999999995</v>
      </c>
      <c r="K100" s="90">
        <v>0.50600000000000001</v>
      </c>
      <c r="L100" s="90">
        <v>0.56499999999999995</v>
      </c>
    </row>
    <row r="101" spans="1:12" x14ac:dyDescent="0.25">
      <c r="A101" s="87" t="s">
        <v>242</v>
      </c>
      <c r="B101" s="89" t="s">
        <v>240</v>
      </c>
      <c r="C101" s="89" t="s">
        <v>240</v>
      </c>
      <c r="D101" s="89" t="s">
        <v>240</v>
      </c>
      <c r="E101" s="89" t="s">
        <v>240</v>
      </c>
      <c r="F101" s="89" t="s">
        <v>240</v>
      </c>
      <c r="G101" s="89" t="s">
        <v>240</v>
      </c>
      <c r="H101" s="89" t="s">
        <v>240</v>
      </c>
      <c r="I101" s="89" t="s">
        <v>240</v>
      </c>
      <c r="J101" s="89" t="s">
        <v>240</v>
      </c>
      <c r="K101" s="89" t="s">
        <v>240</v>
      </c>
      <c r="L101" s="89" t="s">
        <v>240</v>
      </c>
    </row>
    <row r="102" spans="1:12" x14ac:dyDescent="0.25">
      <c r="A102" s="87" t="s">
        <v>243</v>
      </c>
      <c r="B102" s="90">
        <v>0.42799999999999999</v>
      </c>
      <c r="C102" s="90">
        <v>0.48899999999999999</v>
      </c>
      <c r="D102" s="90">
        <v>0.311</v>
      </c>
      <c r="E102" s="90">
        <v>0.36</v>
      </c>
      <c r="F102" s="90">
        <v>0.40699999999999997</v>
      </c>
      <c r="G102" s="90">
        <v>0.44700000000000001</v>
      </c>
      <c r="H102" s="90">
        <v>0.40500000000000003</v>
      </c>
      <c r="I102" s="90">
        <v>0.39200000000000002</v>
      </c>
      <c r="J102" s="90">
        <v>0.29399999999999998</v>
      </c>
      <c r="K102" s="90">
        <v>0.40699999999999997</v>
      </c>
      <c r="L102" s="90">
        <v>0.32300000000000001</v>
      </c>
    </row>
    <row r="103" spans="1:12" x14ac:dyDescent="0.25">
      <c r="A103" s="87" t="s">
        <v>244</v>
      </c>
      <c r="B103" s="89" t="s">
        <v>240</v>
      </c>
      <c r="C103" s="89" t="s">
        <v>240</v>
      </c>
      <c r="D103" s="89" t="s">
        <v>240</v>
      </c>
      <c r="E103" s="89" t="s">
        <v>240</v>
      </c>
      <c r="F103" s="89" t="s">
        <v>240</v>
      </c>
      <c r="G103" s="89" t="s">
        <v>240</v>
      </c>
      <c r="H103" s="89" t="s">
        <v>240</v>
      </c>
      <c r="I103" s="89" t="s">
        <v>240</v>
      </c>
      <c r="J103" s="89" t="s">
        <v>240</v>
      </c>
      <c r="K103" s="89" t="s">
        <v>240</v>
      </c>
      <c r="L103" s="89" t="s">
        <v>240</v>
      </c>
    </row>
    <row r="104" spans="1:12" x14ac:dyDescent="0.25">
      <c r="A104" s="87" t="s">
        <v>307</v>
      </c>
      <c r="B104" s="91" t="s">
        <v>240</v>
      </c>
      <c r="C104" s="91" t="s">
        <v>240</v>
      </c>
      <c r="D104" s="91" t="s">
        <v>240</v>
      </c>
      <c r="E104" s="91" t="s">
        <v>240</v>
      </c>
      <c r="F104" s="91" t="s">
        <v>240</v>
      </c>
      <c r="G104" s="91" t="s">
        <v>240</v>
      </c>
      <c r="H104" s="91" t="s">
        <v>240</v>
      </c>
      <c r="I104" s="91" t="s">
        <v>240</v>
      </c>
      <c r="J104" s="91" t="s">
        <v>240</v>
      </c>
      <c r="K104" s="91" t="s">
        <v>240</v>
      </c>
      <c r="L104" s="91" t="s">
        <v>240</v>
      </c>
    </row>
    <row r="105" spans="1:12" x14ac:dyDescent="0.25">
      <c r="A105" s="87" t="s">
        <v>246</v>
      </c>
      <c r="B105" s="89" t="s">
        <v>240</v>
      </c>
      <c r="C105" s="89" t="s">
        <v>240</v>
      </c>
      <c r="D105" s="89" t="s">
        <v>240</v>
      </c>
      <c r="E105" s="89" t="s">
        <v>240</v>
      </c>
      <c r="F105" s="89" t="s">
        <v>240</v>
      </c>
      <c r="G105" s="89" t="s">
        <v>240</v>
      </c>
      <c r="H105" s="89" t="s">
        <v>240</v>
      </c>
      <c r="I105" s="89" t="s">
        <v>240</v>
      </c>
      <c r="J105" s="89" t="s">
        <v>240</v>
      </c>
      <c r="K105" s="89" t="s">
        <v>240</v>
      </c>
      <c r="L105" s="89" t="s">
        <v>240</v>
      </c>
    </row>
    <row r="106" spans="1:12" x14ac:dyDescent="0.25">
      <c r="A106" s="87" t="s">
        <v>247</v>
      </c>
      <c r="B106" s="91" t="s">
        <v>240</v>
      </c>
      <c r="C106" s="91" t="s">
        <v>240</v>
      </c>
      <c r="D106" s="91" t="s">
        <v>240</v>
      </c>
      <c r="E106" s="91" t="s">
        <v>240</v>
      </c>
      <c r="F106" s="91" t="s">
        <v>240</v>
      </c>
      <c r="G106" s="91" t="s">
        <v>240</v>
      </c>
      <c r="H106" s="91" t="s">
        <v>240</v>
      </c>
      <c r="I106" s="91" t="s">
        <v>240</v>
      </c>
      <c r="J106" s="91" t="s">
        <v>240</v>
      </c>
      <c r="K106" s="91" t="s">
        <v>240</v>
      </c>
      <c r="L106" s="91" t="s">
        <v>240</v>
      </c>
    </row>
    <row r="107" spans="1:12" x14ac:dyDescent="0.25">
      <c r="A107" s="87" t="s">
        <v>248</v>
      </c>
      <c r="B107" s="89" t="s">
        <v>240</v>
      </c>
      <c r="C107" s="89" t="s">
        <v>240</v>
      </c>
      <c r="D107" s="89" t="s">
        <v>240</v>
      </c>
      <c r="E107" s="89" t="s">
        <v>240</v>
      </c>
      <c r="F107" s="89" t="s">
        <v>240</v>
      </c>
      <c r="G107" s="89" t="s">
        <v>240</v>
      </c>
      <c r="H107" s="89" t="s">
        <v>240</v>
      </c>
      <c r="I107" s="89" t="s">
        <v>240</v>
      </c>
      <c r="J107" s="89" t="s">
        <v>240</v>
      </c>
      <c r="K107" s="89" t="s">
        <v>240</v>
      </c>
      <c r="L107" s="89" t="s">
        <v>240</v>
      </c>
    </row>
    <row r="108" spans="1:12" x14ac:dyDescent="0.25">
      <c r="A108" s="87" t="s">
        <v>249</v>
      </c>
      <c r="B108" s="91" t="s">
        <v>240</v>
      </c>
      <c r="C108" s="91" t="s">
        <v>240</v>
      </c>
      <c r="D108" s="91" t="s">
        <v>240</v>
      </c>
      <c r="E108" s="91" t="s">
        <v>240</v>
      </c>
      <c r="F108" s="91" t="s">
        <v>240</v>
      </c>
      <c r="G108" s="91" t="s">
        <v>240</v>
      </c>
      <c r="H108" s="91" t="s">
        <v>240</v>
      </c>
      <c r="I108" s="91" t="s">
        <v>240</v>
      </c>
      <c r="J108" s="91" t="s">
        <v>240</v>
      </c>
      <c r="K108" s="91" t="s">
        <v>240</v>
      </c>
      <c r="L108" s="91" t="s">
        <v>240</v>
      </c>
    </row>
    <row r="109" spans="1:12" x14ac:dyDescent="0.25">
      <c r="A109" s="87" t="s">
        <v>250</v>
      </c>
      <c r="B109" s="89" t="s">
        <v>240</v>
      </c>
      <c r="C109" s="89" t="s">
        <v>240</v>
      </c>
      <c r="D109" s="89" t="s">
        <v>240</v>
      </c>
      <c r="E109" s="89" t="s">
        <v>240</v>
      </c>
      <c r="F109" s="89" t="s">
        <v>240</v>
      </c>
      <c r="G109" s="89" t="s">
        <v>240</v>
      </c>
      <c r="H109" s="89" t="s">
        <v>240</v>
      </c>
      <c r="I109" s="89" t="s">
        <v>240</v>
      </c>
      <c r="J109" s="89" t="s">
        <v>240</v>
      </c>
      <c r="K109" s="89" t="s">
        <v>240</v>
      </c>
      <c r="L109" s="89" t="s">
        <v>240</v>
      </c>
    </row>
    <row r="110" spans="1:12" x14ac:dyDescent="0.25">
      <c r="A110" s="87" t="s">
        <v>251</v>
      </c>
      <c r="B110" s="90">
        <v>8.5000000000000006E-2</v>
      </c>
      <c r="C110" s="90">
        <v>4.4999999999999998E-2</v>
      </c>
      <c r="D110" s="90">
        <v>4.3999999999999997E-2</v>
      </c>
      <c r="E110" s="90">
        <v>7.4999999999999997E-2</v>
      </c>
      <c r="F110" s="90">
        <v>9.0999999999999998E-2</v>
      </c>
      <c r="G110" s="90">
        <v>0.122</v>
      </c>
      <c r="H110" s="90">
        <v>0.17699999999999999</v>
      </c>
      <c r="I110" s="90">
        <v>0.13100000000000001</v>
      </c>
      <c r="J110" s="90">
        <v>0.156</v>
      </c>
      <c r="K110" s="90">
        <v>0.19400000000000001</v>
      </c>
      <c r="L110" s="90">
        <v>0.189</v>
      </c>
    </row>
    <row r="111" spans="1:12" x14ac:dyDescent="0.25">
      <c r="A111" s="87" t="s">
        <v>252</v>
      </c>
      <c r="B111" s="89" t="s">
        <v>240</v>
      </c>
      <c r="C111" s="89" t="s">
        <v>240</v>
      </c>
      <c r="D111" s="89" t="s">
        <v>240</v>
      </c>
      <c r="E111" s="89" t="s">
        <v>240</v>
      </c>
      <c r="F111" s="89" t="s">
        <v>240</v>
      </c>
      <c r="G111" s="89" t="s">
        <v>240</v>
      </c>
      <c r="H111" s="89" t="s">
        <v>240</v>
      </c>
      <c r="I111" s="89" t="s">
        <v>240</v>
      </c>
      <c r="J111" s="89" t="s">
        <v>240</v>
      </c>
      <c r="K111" s="89" t="s">
        <v>240</v>
      </c>
      <c r="L111" s="89" t="s">
        <v>240</v>
      </c>
    </row>
    <row r="112" spans="1:12" x14ac:dyDescent="0.25">
      <c r="A112" s="87" t="s">
        <v>253</v>
      </c>
      <c r="B112" s="91" t="s">
        <v>240</v>
      </c>
      <c r="C112" s="91" t="s">
        <v>240</v>
      </c>
      <c r="D112" s="91" t="s">
        <v>240</v>
      </c>
      <c r="E112" s="91" t="s">
        <v>240</v>
      </c>
      <c r="F112" s="91" t="s">
        <v>240</v>
      </c>
      <c r="G112" s="91" t="s">
        <v>240</v>
      </c>
      <c r="H112" s="91" t="s">
        <v>240</v>
      </c>
      <c r="I112" s="91" t="s">
        <v>240</v>
      </c>
      <c r="J112" s="91" t="s">
        <v>240</v>
      </c>
      <c r="K112" s="91" t="s">
        <v>240</v>
      </c>
      <c r="L112" s="91" t="s">
        <v>240</v>
      </c>
    </row>
    <row r="113" spans="1:12" x14ac:dyDescent="0.25">
      <c r="A113" s="87" t="s">
        <v>254</v>
      </c>
      <c r="B113" s="89" t="s">
        <v>240</v>
      </c>
      <c r="C113" s="89" t="s">
        <v>240</v>
      </c>
      <c r="D113" s="89" t="s">
        <v>240</v>
      </c>
      <c r="E113" s="89" t="s">
        <v>240</v>
      </c>
      <c r="F113" s="89" t="s">
        <v>240</v>
      </c>
      <c r="G113" s="89" t="s">
        <v>240</v>
      </c>
      <c r="H113" s="89" t="s">
        <v>240</v>
      </c>
      <c r="I113" s="89" t="s">
        <v>240</v>
      </c>
      <c r="J113" s="89" t="s">
        <v>240</v>
      </c>
      <c r="K113" s="89" t="s">
        <v>240</v>
      </c>
      <c r="L113" s="89" t="s">
        <v>240</v>
      </c>
    </row>
    <row r="114" spans="1:12" x14ac:dyDescent="0.25">
      <c r="A114" s="87" t="s">
        <v>255</v>
      </c>
      <c r="B114" s="91" t="s">
        <v>240</v>
      </c>
      <c r="C114" s="91" t="s">
        <v>240</v>
      </c>
      <c r="D114" s="91" t="s">
        <v>240</v>
      </c>
      <c r="E114" s="91" t="s">
        <v>240</v>
      </c>
      <c r="F114" s="91" t="s">
        <v>240</v>
      </c>
      <c r="G114" s="91" t="s">
        <v>240</v>
      </c>
      <c r="H114" s="91" t="s">
        <v>240</v>
      </c>
      <c r="I114" s="91" t="s">
        <v>240</v>
      </c>
      <c r="J114" s="91" t="s">
        <v>240</v>
      </c>
      <c r="K114" s="91" t="s">
        <v>240</v>
      </c>
      <c r="L114" s="91" t="s">
        <v>240</v>
      </c>
    </row>
    <row r="115" spans="1:12" x14ac:dyDescent="0.25">
      <c r="A115" s="87" t="s">
        <v>256</v>
      </c>
      <c r="B115" s="89" t="s">
        <v>240</v>
      </c>
      <c r="C115" s="89" t="s">
        <v>240</v>
      </c>
      <c r="D115" s="89" t="s">
        <v>240</v>
      </c>
      <c r="E115" s="89" t="s">
        <v>240</v>
      </c>
      <c r="F115" s="89" t="s">
        <v>240</v>
      </c>
      <c r="G115" s="89" t="s">
        <v>240</v>
      </c>
      <c r="H115" s="89" t="s">
        <v>240</v>
      </c>
      <c r="I115" s="89" t="s">
        <v>240</v>
      </c>
      <c r="J115" s="89" t="s">
        <v>240</v>
      </c>
      <c r="K115" s="89" t="s">
        <v>240</v>
      </c>
      <c r="L115" s="89" t="s">
        <v>240</v>
      </c>
    </row>
    <row r="116" spans="1:12" x14ac:dyDescent="0.25">
      <c r="A116" s="87" t="s">
        <v>257</v>
      </c>
      <c r="B116" s="90">
        <v>0.104</v>
      </c>
      <c r="C116" s="90">
        <v>0.111</v>
      </c>
      <c r="D116" s="90">
        <v>0.10100000000000001</v>
      </c>
      <c r="E116" s="90">
        <v>5.7000000000000002E-2</v>
      </c>
      <c r="F116" s="90">
        <v>0.13</v>
      </c>
      <c r="G116" s="90">
        <v>0.221</v>
      </c>
      <c r="H116" s="90">
        <v>0.20899999999999999</v>
      </c>
      <c r="I116" s="90">
        <v>0.28399999999999997</v>
      </c>
      <c r="J116" s="90">
        <v>0.32300000000000001</v>
      </c>
      <c r="K116" s="90">
        <v>0.32100000000000001</v>
      </c>
      <c r="L116" s="90">
        <v>0.151</v>
      </c>
    </row>
    <row r="117" spans="1:12" x14ac:dyDescent="0.25">
      <c r="A117" s="87" t="s">
        <v>258</v>
      </c>
      <c r="B117" s="89" t="s">
        <v>240</v>
      </c>
      <c r="C117" s="89" t="s">
        <v>240</v>
      </c>
      <c r="D117" s="89" t="s">
        <v>240</v>
      </c>
      <c r="E117" s="89" t="s">
        <v>240</v>
      </c>
      <c r="F117" s="89" t="s">
        <v>240</v>
      </c>
      <c r="G117" s="89" t="s">
        <v>240</v>
      </c>
      <c r="H117" s="89" t="s">
        <v>240</v>
      </c>
      <c r="I117" s="89" t="s">
        <v>240</v>
      </c>
      <c r="J117" s="89" t="s">
        <v>240</v>
      </c>
      <c r="K117" s="89" t="s">
        <v>240</v>
      </c>
      <c r="L117" s="89" t="s">
        <v>240</v>
      </c>
    </row>
    <row r="118" spans="1:12" x14ac:dyDescent="0.25">
      <c r="A118" s="87" t="s">
        <v>259</v>
      </c>
      <c r="B118" s="91" t="s">
        <v>240</v>
      </c>
      <c r="C118" s="91" t="s">
        <v>240</v>
      </c>
      <c r="D118" s="91" t="s">
        <v>240</v>
      </c>
      <c r="E118" s="91" t="s">
        <v>240</v>
      </c>
      <c r="F118" s="91" t="s">
        <v>240</v>
      </c>
      <c r="G118" s="91" t="s">
        <v>240</v>
      </c>
      <c r="H118" s="91" t="s">
        <v>240</v>
      </c>
      <c r="I118" s="91" t="s">
        <v>240</v>
      </c>
      <c r="J118" s="91" t="s">
        <v>240</v>
      </c>
      <c r="K118" s="91" t="s">
        <v>240</v>
      </c>
      <c r="L118" s="91" t="s">
        <v>240</v>
      </c>
    </row>
    <row r="119" spans="1:12" x14ac:dyDescent="0.25">
      <c r="A119" s="87" t="s">
        <v>260</v>
      </c>
      <c r="B119" s="89" t="s">
        <v>240</v>
      </c>
      <c r="C119" s="89" t="s">
        <v>240</v>
      </c>
      <c r="D119" s="89" t="s">
        <v>240</v>
      </c>
      <c r="E119" s="89" t="s">
        <v>240</v>
      </c>
      <c r="F119" s="89" t="s">
        <v>240</v>
      </c>
      <c r="G119" s="89" t="s">
        <v>240</v>
      </c>
      <c r="H119" s="89" t="s">
        <v>240</v>
      </c>
      <c r="I119" s="89" t="s">
        <v>240</v>
      </c>
      <c r="J119" s="89" t="s">
        <v>240</v>
      </c>
      <c r="K119" s="89" t="s">
        <v>240</v>
      </c>
      <c r="L119" s="89" t="s">
        <v>240</v>
      </c>
    </row>
    <row r="120" spans="1:12" x14ac:dyDescent="0.25">
      <c r="A120" s="87" t="s">
        <v>261</v>
      </c>
      <c r="B120" s="90">
        <v>0.80900000000000005</v>
      </c>
      <c r="C120" s="90">
        <v>0.80200000000000005</v>
      </c>
      <c r="D120" s="90">
        <v>0.97799999999999998</v>
      </c>
      <c r="E120" s="91">
        <v>1</v>
      </c>
      <c r="F120" s="90">
        <v>1.0529999999999999</v>
      </c>
      <c r="G120" s="90">
        <v>1.0669999999999999</v>
      </c>
      <c r="H120" s="90">
        <v>1.097</v>
      </c>
      <c r="I120" s="90">
        <v>1.0660000000000001</v>
      </c>
      <c r="J120" s="90">
        <v>1.0820000000000001</v>
      </c>
      <c r="K120" s="90">
        <v>0.89900000000000002</v>
      </c>
      <c r="L120" s="90">
        <v>0.88700000000000001</v>
      </c>
    </row>
    <row r="121" spans="1:12" x14ac:dyDescent="0.25">
      <c r="A121" s="87" t="s">
        <v>262</v>
      </c>
      <c r="B121" s="89" t="s">
        <v>240</v>
      </c>
      <c r="C121" s="89" t="s">
        <v>240</v>
      </c>
      <c r="D121" s="89" t="s">
        <v>240</v>
      </c>
      <c r="E121" s="89" t="s">
        <v>240</v>
      </c>
      <c r="F121" s="89" t="s">
        <v>240</v>
      </c>
      <c r="G121" s="89" t="s">
        <v>240</v>
      </c>
      <c r="H121" s="89" t="s">
        <v>240</v>
      </c>
      <c r="I121" s="89" t="s">
        <v>240</v>
      </c>
      <c r="J121" s="89" t="s">
        <v>240</v>
      </c>
      <c r="K121" s="89" t="s">
        <v>240</v>
      </c>
      <c r="L121" s="89" t="s">
        <v>240</v>
      </c>
    </row>
    <row r="122" spans="1:12" x14ac:dyDescent="0.25">
      <c r="A122" s="87" t="s">
        <v>263</v>
      </c>
      <c r="B122" s="91" t="s">
        <v>240</v>
      </c>
      <c r="C122" s="91" t="s">
        <v>240</v>
      </c>
      <c r="D122" s="91" t="s">
        <v>240</v>
      </c>
      <c r="E122" s="91" t="s">
        <v>240</v>
      </c>
      <c r="F122" s="91" t="s">
        <v>240</v>
      </c>
      <c r="G122" s="91" t="s">
        <v>240</v>
      </c>
      <c r="H122" s="91" t="s">
        <v>240</v>
      </c>
      <c r="I122" s="91" t="s">
        <v>240</v>
      </c>
      <c r="J122" s="91" t="s">
        <v>240</v>
      </c>
      <c r="K122" s="91" t="s">
        <v>240</v>
      </c>
      <c r="L122" s="91" t="s">
        <v>240</v>
      </c>
    </row>
    <row r="123" spans="1:12" x14ac:dyDescent="0.25">
      <c r="A123" s="87" t="s">
        <v>264</v>
      </c>
      <c r="B123" s="89" t="s">
        <v>240</v>
      </c>
      <c r="C123" s="89" t="s">
        <v>240</v>
      </c>
      <c r="D123" s="89" t="s">
        <v>240</v>
      </c>
      <c r="E123" s="89" t="s">
        <v>240</v>
      </c>
      <c r="F123" s="89" t="s">
        <v>240</v>
      </c>
      <c r="G123" s="89" t="s">
        <v>240</v>
      </c>
      <c r="H123" s="89" t="s">
        <v>240</v>
      </c>
      <c r="I123" s="89" t="s">
        <v>240</v>
      </c>
      <c r="J123" s="89" t="s">
        <v>240</v>
      </c>
      <c r="K123" s="89" t="s">
        <v>240</v>
      </c>
      <c r="L123" s="89" t="s">
        <v>240</v>
      </c>
    </row>
    <row r="124" spans="1:12" x14ac:dyDescent="0.25">
      <c r="A124" s="87" t="s">
        <v>265</v>
      </c>
      <c r="B124" s="90">
        <v>0.60299999999999998</v>
      </c>
      <c r="C124" s="90">
        <v>0.51800000000000002</v>
      </c>
      <c r="D124" s="90">
        <v>0.59599999999999997</v>
      </c>
      <c r="E124" s="90">
        <v>0.77800000000000002</v>
      </c>
      <c r="F124" s="90">
        <v>0.78500000000000003</v>
      </c>
      <c r="G124" s="90">
        <v>0.72099999999999997</v>
      </c>
      <c r="H124" s="90">
        <v>0.53400000000000003</v>
      </c>
      <c r="I124" s="90">
        <v>0.622</v>
      </c>
      <c r="J124" s="90">
        <v>0.67600000000000005</v>
      </c>
      <c r="K124" s="90">
        <v>0.44700000000000001</v>
      </c>
      <c r="L124" s="90">
        <v>0.76900000000000002</v>
      </c>
    </row>
    <row r="125" spans="1:12" x14ac:dyDescent="0.25">
      <c r="A125" s="87" t="s">
        <v>266</v>
      </c>
      <c r="B125" s="89" t="s">
        <v>240</v>
      </c>
      <c r="C125" s="89" t="s">
        <v>240</v>
      </c>
      <c r="D125" s="89" t="s">
        <v>240</v>
      </c>
      <c r="E125" s="89" t="s">
        <v>240</v>
      </c>
      <c r="F125" s="89" t="s">
        <v>240</v>
      </c>
      <c r="G125" s="89" t="s">
        <v>240</v>
      </c>
      <c r="H125" s="89" t="s">
        <v>240</v>
      </c>
      <c r="I125" s="89" t="s">
        <v>240</v>
      </c>
      <c r="J125" s="89" t="s">
        <v>240</v>
      </c>
      <c r="K125" s="89" t="s">
        <v>240</v>
      </c>
      <c r="L125" s="89" t="s">
        <v>240</v>
      </c>
    </row>
    <row r="126" spans="1:12" x14ac:dyDescent="0.25">
      <c r="A126" s="87" t="s">
        <v>267</v>
      </c>
      <c r="B126" s="91" t="s">
        <v>240</v>
      </c>
      <c r="C126" s="91" t="s">
        <v>240</v>
      </c>
      <c r="D126" s="91" t="s">
        <v>240</v>
      </c>
      <c r="E126" s="91" t="s">
        <v>240</v>
      </c>
      <c r="F126" s="91" t="s">
        <v>240</v>
      </c>
      <c r="G126" s="91" t="s">
        <v>240</v>
      </c>
      <c r="H126" s="91" t="s">
        <v>240</v>
      </c>
      <c r="I126" s="91" t="s">
        <v>240</v>
      </c>
      <c r="J126" s="91" t="s">
        <v>240</v>
      </c>
      <c r="K126" s="91" t="s">
        <v>240</v>
      </c>
      <c r="L126" s="91" t="s">
        <v>240</v>
      </c>
    </row>
    <row r="129" spans="1:12" x14ac:dyDescent="0.25">
      <c r="A129" s="83" t="s">
        <v>218</v>
      </c>
      <c r="B129" s="82" t="s">
        <v>57</v>
      </c>
    </row>
    <row r="130" spans="1:12" x14ac:dyDescent="0.25">
      <c r="A130" s="83" t="s">
        <v>219</v>
      </c>
      <c r="B130" s="82" t="s">
        <v>486</v>
      </c>
    </row>
    <row r="131" spans="1:12" x14ac:dyDescent="0.25">
      <c r="A131" s="83" t="s">
        <v>221</v>
      </c>
      <c r="B131" s="82" t="s">
        <v>309</v>
      </c>
    </row>
    <row r="132" spans="1:12" x14ac:dyDescent="0.25">
      <c r="A132" s="83" t="s">
        <v>222</v>
      </c>
      <c r="B132" s="82" t="s">
        <v>223</v>
      </c>
    </row>
    <row r="134" spans="1:12" x14ac:dyDescent="0.25">
      <c r="A134" s="84" t="s">
        <v>224</v>
      </c>
      <c r="B134" s="92" t="s">
        <v>225</v>
      </c>
      <c r="C134" s="92" t="s">
        <v>226</v>
      </c>
      <c r="D134" s="92" t="s">
        <v>227</v>
      </c>
      <c r="E134" s="92" t="s">
        <v>228</v>
      </c>
      <c r="F134" s="92" t="s">
        <v>229</v>
      </c>
      <c r="G134" s="92" t="s">
        <v>230</v>
      </c>
      <c r="H134" s="92" t="s">
        <v>231</v>
      </c>
      <c r="I134" s="92" t="s">
        <v>232</v>
      </c>
      <c r="J134" s="92" t="s">
        <v>233</v>
      </c>
      <c r="K134" s="92" t="s">
        <v>234</v>
      </c>
      <c r="L134" s="92" t="s">
        <v>235</v>
      </c>
    </row>
    <row r="135" spans="1:12" x14ac:dyDescent="0.25">
      <c r="A135" s="85" t="s">
        <v>237</v>
      </c>
      <c r="B135" s="86" t="s">
        <v>238</v>
      </c>
      <c r="C135" s="86" t="s">
        <v>238</v>
      </c>
      <c r="D135" s="86" t="s">
        <v>238</v>
      </c>
      <c r="E135" s="86" t="s">
        <v>238</v>
      </c>
      <c r="F135" s="86" t="s">
        <v>238</v>
      </c>
      <c r="G135" s="86" t="s">
        <v>238</v>
      </c>
      <c r="H135" s="86" t="s">
        <v>238</v>
      </c>
      <c r="I135" s="86" t="s">
        <v>238</v>
      </c>
      <c r="J135" s="86" t="s">
        <v>238</v>
      </c>
      <c r="K135" s="86" t="s">
        <v>238</v>
      </c>
      <c r="L135" s="86" t="s">
        <v>238</v>
      </c>
    </row>
    <row r="136" spans="1:12" x14ac:dyDescent="0.25">
      <c r="A136" s="87" t="s">
        <v>239</v>
      </c>
      <c r="B136" s="88">
        <v>7.4999999999999997E-2</v>
      </c>
      <c r="C136" s="88">
        <v>8.5000000000000006E-2</v>
      </c>
      <c r="D136" s="88">
        <v>7.6999999999999999E-2</v>
      </c>
      <c r="E136" s="88">
        <v>6.3E-2</v>
      </c>
      <c r="F136" s="88">
        <v>7.0000000000000007E-2</v>
      </c>
      <c r="G136" s="88">
        <v>6.5000000000000002E-2</v>
      </c>
      <c r="H136" s="88">
        <v>5.8000000000000003E-2</v>
      </c>
      <c r="I136" s="88">
        <v>6.7000000000000004E-2</v>
      </c>
      <c r="J136" s="88">
        <v>5.8000000000000003E-2</v>
      </c>
      <c r="K136" s="88">
        <v>4.4999999999999998E-2</v>
      </c>
      <c r="L136" s="88">
        <v>1.7000000000000001E-2</v>
      </c>
    </row>
    <row r="137" spans="1:12" x14ac:dyDescent="0.25">
      <c r="A137" s="87" t="s">
        <v>241</v>
      </c>
      <c r="B137" s="90">
        <v>0.191</v>
      </c>
      <c r="C137" s="90">
        <v>0.216</v>
      </c>
      <c r="D137" s="90">
        <v>0.23699999999999999</v>
      </c>
      <c r="E137" s="90">
        <v>0.27200000000000002</v>
      </c>
      <c r="F137" s="90">
        <v>0.29899999999999999</v>
      </c>
      <c r="G137" s="90">
        <v>0.28100000000000003</v>
      </c>
      <c r="H137" s="90">
        <v>0.26900000000000002</v>
      </c>
      <c r="I137" s="90">
        <v>0.3</v>
      </c>
      <c r="J137" s="90">
        <v>0.311</v>
      </c>
      <c r="K137" s="90">
        <v>0.20399999999999999</v>
      </c>
      <c r="L137" s="90">
        <v>0.187</v>
      </c>
    </row>
    <row r="138" spans="1:12" x14ac:dyDescent="0.25">
      <c r="A138" s="87" t="s">
        <v>242</v>
      </c>
      <c r="B138" s="89" t="s">
        <v>240</v>
      </c>
      <c r="C138" s="89" t="s">
        <v>240</v>
      </c>
      <c r="D138" s="89" t="s">
        <v>240</v>
      </c>
      <c r="E138" s="89" t="s">
        <v>240</v>
      </c>
      <c r="F138" s="89" t="s">
        <v>240</v>
      </c>
      <c r="G138" s="89" t="s">
        <v>240</v>
      </c>
      <c r="H138" s="89" t="s">
        <v>240</v>
      </c>
      <c r="I138" s="89" t="s">
        <v>240</v>
      </c>
      <c r="J138" s="89" t="s">
        <v>240</v>
      </c>
      <c r="K138" s="89" t="s">
        <v>240</v>
      </c>
      <c r="L138" s="89" t="s">
        <v>240</v>
      </c>
    </row>
    <row r="139" spans="1:12" x14ac:dyDescent="0.25">
      <c r="A139" s="87" t="s">
        <v>243</v>
      </c>
      <c r="B139" s="90">
        <v>0.28599999999999998</v>
      </c>
      <c r="C139" s="90">
        <v>0.3</v>
      </c>
      <c r="D139" s="90">
        <v>0.29799999999999999</v>
      </c>
      <c r="E139" s="90">
        <v>0.25600000000000001</v>
      </c>
      <c r="F139" s="90">
        <v>0.28699999999999998</v>
      </c>
      <c r="G139" s="90">
        <v>0.22</v>
      </c>
      <c r="H139" s="90">
        <v>0.11</v>
      </c>
      <c r="I139" s="90">
        <v>0.24399999999999999</v>
      </c>
      <c r="J139" s="90">
        <v>0.219</v>
      </c>
      <c r="K139" s="90">
        <v>0.20899999999999999</v>
      </c>
      <c r="L139" s="90">
        <v>0.13200000000000001</v>
      </c>
    </row>
    <row r="140" spans="1:12" x14ac:dyDescent="0.25">
      <c r="A140" s="87" t="s">
        <v>244</v>
      </c>
      <c r="B140" s="89" t="s">
        <v>240</v>
      </c>
      <c r="C140" s="89" t="s">
        <v>240</v>
      </c>
      <c r="D140" s="89" t="s">
        <v>240</v>
      </c>
      <c r="E140" s="89" t="s">
        <v>240</v>
      </c>
      <c r="F140" s="89" t="s">
        <v>240</v>
      </c>
      <c r="G140" s="89" t="s">
        <v>240</v>
      </c>
      <c r="H140" s="89" t="s">
        <v>240</v>
      </c>
      <c r="I140" s="89" t="s">
        <v>240</v>
      </c>
      <c r="J140" s="89" t="s">
        <v>240</v>
      </c>
      <c r="K140" s="89" t="s">
        <v>240</v>
      </c>
      <c r="L140" s="89" t="s">
        <v>240</v>
      </c>
    </row>
    <row r="141" spans="1:12" x14ac:dyDescent="0.25">
      <c r="A141" s="87" t="s">
        <v>307</v>
      </c>
      <c r="B141" s="91" t="s">
        <v>240</v>
      </c>
      <c r="C141" s="91" t="s">
        <v>240</v>
      </c>
      <c r="D141" s="91" t="s">
        <v>240</v>
      </c>
      <c r="E141" s="91" t="s">
        <v>240</v>
      </c>
      <c r="F141" s="91" t="s">
        <v>240</v>
      </c>
      <c r="G141" s="91" t="s">
        <v>240</v>
      </c>
      <c r="H141" s="91" t="s">
        <v>240</v>
      </c>
      <c r="I141" s="91" t="s">
        <v>240</v>
      </c>
      <c r="J141" s="91" t="s">
        <v>240</v>
      </c>
      <c r="K141" s="91" t="s">
        <v>240</v>
      </c>
      <c r="L141" s="91" t="s">
        <v>240</v>
      </c>
    </row>
    <row r="142" spans="1:12" x14ac:dyDescent="0.25">
      <c r="A142" s="87" t="s">
        <v>246</v>
      </c>
      <c r="B142" s="89" t="s">
        <v>240</v>
      </c>
      <c r="C142" s="89" t="s">
        <v>240</v>
      </c>
      <c r="D142" s="89" t="s">
        <v>240</v>
      </c>
      <c r="E142" s="89" t="s">
        <v>240</v>
      </c>
      <c r="F142" s="89" t="s">
        <v>240</v>
      </c>
      <c r="G142" s="89" t="s">
        <v>240</v>
      </c>
      <c r="H142" s="89" t="s">
        <v>240</v>
      </c>
      <c r="I142" s="89" t="s">
        <v>240</v>
      </c>
      <c r="J142" s="89" t="s">
        <v>240</v>
      </c>
      <c r="K142" s="89" t="s">
        <v>240</v>
      </c>
      <c r="L142" s="89" t="s">
        <v>240</v>
      </c>
    </row>
    <row r="143" spans="1:12" x14ac:dyDescent="0.25">
      <c r="A143" s="87" t="s">
        <v>247</v>
      </c>
      <c r="B143" s="91" t="s">
        <v>240</v>
      </c>
      <c r="C143" s="91" t="s">
        <v>240</v>
      </c>
      <c r="D143" s="91" t="s">
        <v>240</v>
      </c>
      <c r="E143" s="91" t="s">
        <v>240</v>
      </c>
      <c r="F143" s="91" t="s">
        <v>240</v>
      </c>
      <c r="G143" s="91" t="s">
        <v>240</v>
      </c>
      <c r="H143" s="91" t="s">
        <v>240</v>
      </c>
      <c r="I143" s="91" t="s">
        <v>240</v>
      </c>
      <c r="J143" s="91" t="s">
        <v>240</v>
      </c>
      <c r="K143" s="91" t="s">
        <v>240</v>
      </c>
      <c r="L143" s="91" t="s">
        <v>240</v>
      </c>
    </row>
    <row r="144" spans="1:12" x14ac:dyDescent="0.25">
      <c r="A144" s="87" t="s">
        <v>248</v>
      </c>
      <c r="B144" s="89" t="s">
        <v>240</v>
      </c>
      <c r="C144" s="89" t="s">
        <v>240</v>
      </c>
      <c r="D144" s="89" t="s">
        <v>240</v>
      </c>
      <c r="E144" s="89" t="s">
        <v>240</v>
      </c>
      <c r="F144" s="89" t="s">
        <v>240</v>
      </c>
      <c r="G144" s="89" t="s">
        <v>240</v>
      </c>
      <c r="H144" s="89" t="s">
        <v>240</v>
      </c>
      <c r="I144" s="89" t="s">
        <v>240</v>
      </c>
      <c r="J144" s="89" t="s">
        <v>240</v>
      </c>
      <c r="K144" s="89" t="s">
        <v>240</v>
      </c>
      <c r="L144" s="89" t="s">
        <v>240</v>
      </c>
    </row>
    <row r="145" spans="1:12" x14ac:dyDescent="0.25">
      <c r="A145" s="87" t="s">
        <v>249</v>
      </c>
      <c r="B145" s="91" t="s">
        <v>240</v>
      </c>
      <c r="C145" s="91" t="s">
        <v>240</v>
      </c>
      <c r="D145" s="91" t="s">
        <v>240</v>
      </c>
      <c r="E145" s="91" t="s">
        <v>240</v>
      </c>
      <c r="F145" s="91" t="s">
        <v>240</v>
      </c>
      <c r="G145" s="91" t="s">
        <v>240</v>
      </c>
      <c r="H145" s="91" t="s">
        <v>240</v>
      </c>
      <c r="I145" s="91" t="s">
        <v>240</v>
      </c>
      <c r="J145" s="91" t="s">
        <v>240</v>
      </c>
      <c r="K145" s="91" t="s">
        <v>240</v>
      </c>
      <c r="L145" s="91" t="s">
        <v>240</v>
      </c>
    </row>
    <row r="146" spans="1:12" x14ac:dyDescent="0.25">
      <c r="A146" s="87" t="s">
        <v>250</v>
      </c>
      <c r="B146" s="89" t="s">
        <v>240</v>
      </c>
      <c r="C146" s="89" t="s">
        <v>240</v>
      </c>
      <c r="D146" s="89" t="s">
        <v>240</v>
      </c>
      <c r="E146" s="89" t="s">
        <v>240</v>
      </c>
      <c r="F146" s="89" t="s">
        <v>240</v>
      </c>
      <c r="G146" s="89" t="s">
        <v>240</v>
      </c>
      <c r="H146" s="89" t="s">
        <v>240</v>
      </c>
      <c r="I146" s="89" t="s">
        <v>240</v>
      </c>
      <c r="J146" s="89" t="s">
        <v>240</v>
      </c>
      <c r="K146" s="89" t="s">
        <v>240</v>
      </c>
      <c r="L146" s="89" t="s">
        <v>240</v>
      </c>
    </row>
    <row r="147" spans="1:12" x14ac:dyDescent="0.25">
      <c r="A147" s="87" t="s">
        <v>251</v>
      </c>
      <c r="B147" s="90">
        <v>2.8000000000000001E-2</v>
      </c>
      <c r="C147" s="90">
        <v>3.5000000000000003E-2</v>
      </c>
      <c r="D147" s="90">
        <v>2.5000000000000001E-2</v>
      </c>
      <c r="E147" s="90">
        <v>2.8000000000000001E-2</v>
      </c>
      <c r="F147" s="90">
        <v>0.02</v>
      </c>
      <c r="G147" s="90">
        <v>2.4E-2</v>
      </c>
      <c r="H147" s="90">
        <v>2.5000000000000001E-2</v>
      </c>
      <c r="I147" s="90">
        <v>0.02</v>
      </c>
      <c r="J147" s="90">
        <v>4.0000000000000001E-3</v>
      </c>
      <c r="K147" s="90">
        <v>1.6E-2</v>
      </c>
      <c r="L147" s="90">
        <v>0.01</v>
      </c>
    </row>
    <row r="148" spans="1:12" x14ac:dyDescent="0.25">
      <c r="A148" s="87" t="s">
        <v>252</v>
      </c>
      <c r="B148" s="89" t="s">
        <v>240</v>
      </c>
      <c r="C148" s="89" t="s">
        <v>240</v>
      </c>
      <c r="D148" s="89" t="s">
        <v>240</v>
      </c>
      <c r="E148" s="89" t="s">
        <v>240</v>
      </c>
      <c r="F148" s="89" t="s">
        <v>240</v>
      </c>
      <c r="G148" s="89" t="s">
        <v>240</v>
      </c>
      <c r="H148" s="89" t="s">
        <v>240</v>
      </c>
      <c r="I148" s="89" t="s">
        <v>240</v>
      </c>
      <c r="J148" s="89" t="s">
        <v>240</v>
      </c>
      <c r="K148" s="89" t="s">
        <v>240</v>
      </c>
      <c r="L148" s="89" t="s">
        <v>240</v>
      </c>
    </row>
    <row r="149" spans="1:12" x14ac:dyDescent="0.25">
      <c r="A149" s="87" t="s">
        <v>253</v>
      </c>
      <c r="B149" s="91" t="s">
        <v>240</v>
      </c>
      <c r="C149" s="91" t="s">
        <v>240</v>
      </c>
      <c r="D149" s="91" t="s">
        <v>240</v>
      </c>
      <c r="E149" s="91" t="s">
        <v>240</v>
      </c>
      <c r="F149" s="91" t="s">
        <v>240</v>
      </c>
      <c r="G149" s="91" t="s">
        <v>240</v>
      </c>
      <c r="H149" s="91" t="s">
        <v>240</v>
      </c>
      <c r="I149" s="91" t="s">
        <v>240</v>
      </c>
      <c r="J149" s="91" t="s">
        <v>240</v>
      </c>
      <c r="K149" s="91" t="s">
        <v>240</v>
      </c>
      <c r="L149" s="91" t="s">
        <v>240</v>
      </c>
    </row>
    <row r="150" spans="1:12" x14ac:dyDescent="0.25">
      <c r="A150" s="87" t="s">
        <v>254</v>
      </c>
      <c r="B150" s="89" t="s">
        <v>240</v>
      </c>
      <c r="C150" s="89" t="s">
        <v>240</v>
      </c>
      <c r="D150" s="89" t="s">
        <v>240</v>
      </c>
      <c r="E150" s="89" t="s">
        <v>240</v>
      </c>
      <c r="F150" s="89" t="s">
        <v>240</v>
      </c>
      <c r="G150" s="89" t="s">
        <v>240</v>
      </c>
      <c r="H150" s="89" t="s">
        <v>240</v>
      </c>
      <c r="I150" s="89" t="s">
        <v>240</v>
      </c>
      <c r="J150" s="89" t="s">
        <v>240</v>
      </c>
      <c r="K150" s="89" t="s">
        <v>240</v>
      </c>
      <c r="L150" s="89" t="s">
        <v>240</v>
      </c>
    </row>
    <row r="151" spans="1:12" x14ac:dyDescent="0.25">
      <c r="A151" s="87" t="s">
        <v>255</v>
      </c>
      <c r="B151" s="91" t="s">
        <v>240</v>
      </c>
      <c r="C151" s="91" t="s">
        <v>240</v>
      </c>
      <c r="D151" s="91" t="s">
        <v>240</v>
      </c>
      <c r="E151" s="91" t="s">
        <v>240</v>
      </c>
      <c r="F151" s="91" t="s">
        <v>240</v>
      </c>
      <c r="G151" s="91" t="s">
        <v>240</v>
      </c>
      <c r="H151" s="91" t="s">
        <v>240</v>
      </c>
      <c r="I151" s="91" t="s">
        <v>240</v>
      </c>
      <c r="J151" s="91" t="s">
        <v>240</v>
      </c>
      <c r="K151" s="91" t="s">
        <v>240</v>
      </c>
      <c r="L151" s="91" t="s">
        <v>240</v>
      </c>
    </row>
    <row r="152" spans="1:12" x14ac:dyDescent="0.25">
      <c r="A152" s="87" t="s">
        <v>256</v>
      </c>
      <c r="B152" s="89" t="s">
        <v>240</v>
      </c>
      <c r="C152" s="89" t="s">
        <v>240</v>
      </c>
      <c r="D152" s="89" t="s">
        <v>240</v>
      </c>
      <c r="E152" s="89" t="s">
        <v>240</v>
      </c>
      <c r="F152" s="89" t="s">
        <v>240</v>
      </c>
      <c r="G152" s="89" t="s">
        <v>240</v>
      </c>
      <c r="H152" s="89" t="s">
        <v>240</v>
      </c>
      <c r="I152" s="89" t="s">
        <v>240</v>
      </c>
      <c r="J152" s="89" t="s">
        <v>240</v>
      </c>
      <c r="K152" s="89" t="s">
        <v>240</v>
      </c>
      <c r="L152" s="89" t="s">
        <v>240</v>
      </c>
    </row>
    <row r="153" spans="1:12" x14ac:dyDescent="0.25">
      <c r="A153" s="87" t="s">
        <v>257</v>
      </c>
      <c r="B153" s="90">
        <v>0.10199999999999999</v>
      </c>
      <c r="C153" s="90">
        <v>6.8000000000000005E-2</v>
      </c>
      <c r="D153" s="90">
        <v>6.0999999999999999E-2</v>
      </c>
      <c r="E153" s="90">
        <v>5.2999999999999999E-2</v>
      </c>
      <c r="F153" s="90">
        <v>0.105</v>
      </c>
      <c r="G153" s="90">
        <v>9.4E-2</v>
      </c>
      <c r="H153" s="90">
        <v>9.1999999999999998E-2</v>
      </c>
      <c r="I153" s="90">
        <v>0.108</v>
      </c>
      <c r="J153" s="90">
        <v>9.0999999999999998E-2</v>
      </c>
      <c r="K153" s="90">
        <v>8.8999999999999996E-2</v>
      </c>
      <c r="L153" s="90">
        <v>6.3E-2</v>
      </c>
    </row>
    <row r="154" spans="1:12" x14ac:dyDescent="0.25">
      <c r="A154" s="87" t="s">
        <v>258</v>
      </c>
      <c r="B154" s="89" t="s">
        <v>240</v>
      </c>
      <c r="C154" s="89" t="s">
        <v>240</v>
      </c>
      <c r="D154" s="89" t="s">
        <v>240</v>
      </c>
      <c r="E154" s="89" t="s">
        <v>240</v>
      </c>
      <c r="F154" s="89" t="s">
        <v>240</v>
      </c>
      <c r="G154" s="89" t="s">
        <v>240</v>
      </c>
      <c r="H154" s="89" t="s">
        <v>240</v>
      </c>
      <c r="I154" s="89" t="s">
        <v>240</v>
      </c>
      <c r="J154" s="89" t="s">
        <v>240</v>
      </c>
      <c r="K154" s="89" t="s">
        <v>240</v>
      </c>
      <c r="L154" s="89" t="s">
        <v>240</v>
      </c>
    </row>
    <row r="155" spans="1:12" x14ac:dyDescent="0.25">
      <c r="A155" s="87" t="s">
        <v>259</v>
      </c>
      <c r="B155" s="91" t="s">
        <v>240</v>
      </c>
      <c r="C155" s="91" t="s">
        <v>240</v>
      </c>
      <c r="D155" s="91" t="s">
        <v>240</v>
      </c>
      <c r="E155" s="91" t="s">
        <v>240</v>
      </c>
      <c r="F155" s="91" t="s">
        <v>240</v>
      </c>
      <c r="G155" s="91" t="s">
        <v>240</v>
      </c>
      <c r="H155" s="91" t="s">
        <v>240</v>
      </c>
      <c r="I155" s="91" t="s">
        <v>240</v>
      </c>
      <c r="J155" s="91" t="s">
        <v>240</v>
      </c>
      <c r="K155" s="91" t="s">
        <v>240</v>
      </c>
      <c r="L155" s="91" t="s">
        <v>240</v>
      </c>
    </row>
    <row r="156" spans="1:12" x14ac:dyDescent="0.25">
      <c r="A156" s="87" t="s">
        <v>260</v>
      </c>
      <c r="B156" s="89" t="s">
        <v>240</v>
      </c>
      <c r="C156" s="89" t="s">
        <v>240</v>
      </c>
      <c r="D156" s="89" t="s">
        <v>240</v>
      </c>
      <c r="E156" s="89" t="s">
        <v>240</v>
      </c>
      <c r="F156" s="89" t="s">
        <v>240</v>
      </c>
      <c r="G156" s="89" t="s">
        <v>240</v>
      </c>
      <c r="H156" s="89" t="s">
        <v>240</v>
      </c>
      <c r="I156" s="89" t="s">
        <v>240</v>
      </c>
      <c r="J156" s="89" t="s">
        <v>240</v>
      </c>
      <c r="K156" s="89" t="s">
        <v>240</v>
      </c>
      <c r="L156" s="89" t="s">
        <v>240</v>
      </c>
    </row>
    <row r="157" spans="1:12" x14ac:dyDescent="0.25">
      <c r="A157" s="87" t="s">
        <v>261</v>
      </c>
      <c r="B157" s="90">
        <v>0.121</v>
      </c>
      <c r="C157" s="90">
        <v>0.121</v>
      </c>
      <c r="D157" s="90">
        <v>0.111</v>
      </c>
      <c r="E157" s="90">
        <v>8.5000000000000006E-2</v>
      </c>
      <c r="F157" s="90">
        <v>8.1000000000000003E-2</v>
      </c>
      <c r="G157" s="90">
        <v>9.5000000000000001E-2</v>
      </c>
      <c r="H157" s="90">
        <v>8.3000000000000004E-2</v>
      </c>
      <c r="I157" s="90">
        <v>9.4E-2</v>
      </c>
      <c r="J157" s="90">
        <v>0.104</v>
      </c>
      <c r="K157" s="90">
        <v>9.4E-2</v>
      </c>
      <c r="L157" s="90">
        <v>8.4000000000000005E-2</v>
      </c>
    </row>
    <row r="158" spans="1:12" x14ac:dyDescent="0.25">
      <c r="A158" s="87" t="s">
        <v>262</v>
      </c>
      <c r="B158" s="89" t="s">
        <v>240</v>
      </c>
      <c r="C158" s="89" t="s">
        <v>240</v>
      </c>
      <c r="D158" s="89" t="s">
        <v>240</v>
      </c>
      <c r="E158" s="89" t="s">
        <v>240</v>
      </c>
      <c r="F158" s="89" t="s">
        <v>240</v>
      </c>
      <c r="G158" s="89" t="s">
        <v>240</v>
      </c>
      <c r="H158" s="89" t="s">
        <v>240</v>
      </c>
      <c r="I158" s="89" t="s">
        <v>240</v>
      </c>
      <c r="J158" s="89" t="s">
        <v>240</v>
      </c>
      <c r="K158" s="89" t="s">
        <v>240</v>
      </c>
      <c r="L158" s="89" t="s">
        <v>240</v>
      </c>
    </row>
    <row r="159" spans="1:12" x14ac:dyDescent="0.25">
      <c r="A159" s="87" t="s">
        <v>263</v>
      </c>
      <c r="B159" s="91" t="s">
        <v>240</v>
      </c>
      <c r="C159" s="91" t="s">
        <v>240</v>
      </c>
      <c r="D159" s="91" t="s">
        <v>240</v>
      </c>
      <c r="E159" s="91" t="s">
        <v>240</v>
      </c>
      <c r="F159" s="91" t="s">
        <v>240</v>
      </c>
      <c r="G159" s="91" t="s">
        <v>240</v>
      </c>
      <c r="H159" s="91" t="s">
        <v>240</v>
      </c>
      <c r="I159" s="91" t="s">
        <v>240</v>
      </c>
      <c r="J159" s="91" t="s">
        <v>240</v>
      </c>
      <c r="K159" s="91" t="s">
        <v>240</v>
      </c>
      <c r="L159" s="91" t="s">
        <v>240</v>
      </c>
    </row>
    <row r="160" spans="1:12" x14ac:dyDescent="0.25">
      <c r="A160" s="87" t="s">
        <v>264</v>
      </c>
      <c r="B160" s="89" t="s">
        <v>240</v>
      </c>
      <c r="C160" s="89" t="s">
        <v>240</v>
      </c>
      <c r="D160" s="89" t="s">
        <v>240</v>
      </c>
      <c r="E160" s="89" t="s">
        <v>240</v>
      </c>
      <c r="F160" s="89" t="s">
        <v>240</v>
      </c>
      <c r="G160" s="89" t="s">
        <v>240</v>
      </c>
      <c r="H160" s="89" t="s">
        <v>240</v>
      </c>
      <c r="I160" s="89" t="s">
        <v>240</v>
      </c>
      <c r="J160" s="89" t="s">
        <v>240</v>
      </c>
      <c r="K160" s="89" t="s">
        <v>240</v>
      </c>
      <c r="L160" s="89" t="s">
        <v>240</v>
      </c>
    </row>
    <row r="161" spans="1:12" x14ac:dyDescent="0.25">
      <c r="A161" s="87" t="s">
        <v>265</v>
      </c>
      <c r="B161" s="90">
        <v>7.8E-2</v>
      </c>
      <c r="C161" s="90">
        <v>0.123</v>
      </c>
      <c r="D161" s="90">
        <v>7.5999999999999998E-2</v>
      </c>
      <c r="E161" s="90">
        <v>9.0999999999999998E-2</v>
      </c>
      <c r="F161" s="90">
        <v>6.5000000000000002E-2</v>
      </c>
      <c r="G161" s="90">
        <v>7.0999999999999994E-2</v>
      </c>
      <c r="H161" s="90">
        <v>0.06</v>
      </c>
      <c r="I161" s="90">
        <v>6.4000000000000001E-2</v>
      </c>
      <c r="J161" s="90">
        <v>9.8000000000000004E-2</v>
      </c>
      <c r="K161" s="90">
        <v>0.05</v>
      </c>
      <c r="L161" s="90">
        <v>3.1E-2</v>
      </c>
    </row>
    <row r="162" spans="1:12" x14ac:dyDescent="0.25">
      <c r="A162" s="87" t="s">
        <v>266</v>
      </c>
      <c r="B162" s="89" t="s">
        <v>240</v>
      </c>
      <c r="C162" s="89" t="s">
        <v>240</v>
      </c>
      <c r="D162" s="89" t="s">
        <v>240</v>
      </c>
      <c r="E162" s="89" t="s">
        <v>240</v>
      </c>
      <c r="F162" s="89" t="s">
        <v>240</v>
      </c>
      <c r="G162" s="89" t="s">
        <v>240</v>
      </c>
      <c r="H162" s="89" t="s">
        <v>240</v>
      </c>
      <c r="I162" s="89" t="s">
        <v>240</v>
      </c>
      <c r="J162" s="89" t="s">
        <v>240</v>
      </c>
      <c r="K162" s="89" t="s">
        <v>240</v>
      </c>
      <c r="L162" s="89" t="s">
        <v>240</v>
      </c>
    </row>
    <row r="163" spans="1:12" x14ac:dyDescent="0.25">
      <c r="A163" s="87" t="s">
        <v>267</v>
      </c>
      <c r="B163" s="91" t="s">
        <v>240</v>
      </c>
      <c r="C163" s="91" t="s">
        <v>240</v>
      </c>
      <c r="D163" s="91" t="s">
        <v>240</v>
      </c>
      <c r="E163" s="91" t="s">
        <v>240</v>
      </c>
      <c r="F163" s="91" t="s">
        <v>240</v>
      </c>
      <c r="G163" s="91" t="s">
        <v>240</v>
      </c>
      <c r="H163" s="91" t="s">
        <v>240</v>
      </c>
      <c r="I163" s="91" t="s">
        <v>240</v>
      </c>
      <c r="J163" s="91" t="s">
        <v>240</v>
      </c>
      <c r="K163" s="91" t="s">
        <v>240</v>
      </c>
      <c r="L163" s="91"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workbookViewId="0">
      <selection activeCell="F2" sqref="F2"/>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492</v>
      </c>
      <c r="C2" s="274"/>
      <c r="D2" s="274"/>
      <c r="E2" s="274"/>
    </row>
    <row r="3" spans="1:13" x14ac:dyDescent="0.25">
      <c r="A3" s="95"/>
      <c r="B3" s="96"/>
      <c r="C3" s="96"/>
      <c r="D3" s="96"/>
      <c r="E3" s="96"/>
    </row>
    <row r="4" spans="1:13" ht="90" customHeight="1" x14ac:dyDescent="0.25">
      <c r="A4" s="94" t="s">
        <v>195</v>
      </c>
      <c r="B4" s="274" t="s">
        <v>493</v>
      </c>
      <c r="C4" s="274"/>
      <c r="D4" s="274"/>
      <c r="E4" s="274"/>
    </row>
    <row r="5" spans="1:13" x14ac:dyDescent="0.25">
      <c r="A5" s="95"/>
      <c r="B5" s="96"/>
      <c r="C5" s="96"/>
      <c r="D5" s="96"/>
      <c r="E5" s="96"/>
    </row>
    <row r="6" spans="1:13" ht="45" customHeight="1" x14ac:dyDescent="0.25">
      <c r="A6" s="94" t="s">
        <v>197</v>
      </c>
      <c r="B6" s="275" t="s">
        <v>494</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2</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2" t="s">
        <v>282</v>
      </c>
      <c r="B14" s="83" t="s">
        <v>495</v>
      </c>
    </row>
    <row r="15" spans="1:13" x14ac:dyDescent="0.25">
      <c r="A15" s="82" t="s">
        <v>284</v>
      </c>
      <c r="B15" s="82" t="s">
        <v>491</v>
      </c>
    </row>
    <row r="17" spans="1:12" x14ac:dyDescent="0.25">
      <c r="A17" s="83" t="s">
        <v>218</v>
      </c>
      <c r="C17" s="82" t="s">
        <v>57</v>
      </c>
    </row>
    <row r="18" spans="1:12" x14ac:dyDescent="0.25">
      <c r="A18" s="83" t="s">
        <v>222</v>
      </c>
      <c r="C18" s="82" t="s">
        <v>78</v>
      </c>
    </row>
    <row r="20" spans="1:12" x14ac:dyDescent="0.25">
      <c r="A20" s="84" t="s">
        <v>224</v>
      </c>
      <c r="B20" s="92" t="s">
        <v>225</v>
      </c>
      <c r="C20" s="92" t="s">
        <v>226</v>
      </c>
      <c r="D20" s="92" t="s">
        <v>227</v>
      </c>
      <c r="E20" s="92" t="s">
        <v>228</v>
      </c>
      <c r="F20" s="92" t="s">
        <v>229</v>
      </c>
      <c r="G20" s="92" t="s">
        <v>230</v>
      </c>
      <c r="H20" s="92" t="s">
        <v>231</v>
      </c>
      <c r="I20" s="92" t="s">
        <v>232</v>
      </c>
      <c r="J20" s="92" t="s">
        <v>233</v>
      </c>
      <c r="K20" s="92" t="s">
        <v>234</v>
      </c>
      <c r="L20" s="92" t="s">
        <v>235</v>
      </c>
    </row>
    <row r="21" spans="1:12" x14ac:dyDescent="0.25">
      <c r="A21" s="85" t="s">
        <v>237</v>
      </c>
      <c r="B21" s="86" t="s">
        <v>238</v>
      </c>
      <c r="C21" s="86" t="s">
        <v>238</v>
      </c>
      <c r="D21" s="86" t="s">
        <v>238</v>
      </c>
      <c r="E21" s="86" t="s">
        <v>238</v>
      </c>
      <c r="F21" s="86" t="s">
        <v>238</v>
      </c>
      <c r="G21" s="86" t="s">
        <v>238</v>
      </c>
      <c r="H21" s="86" t="s">
        <v>238</v>
      </c>
      <c r="I21" s="86" t="s">
        <v>238</v>
      </c>
      <c r="J21" s="86" t="s">
        <v>238</v>
      </c>
      <c r="K21" s="86" t="s">
        <v>238</v>
      </c>
      <c r="L21" s="86" t="s">
        <v>238</v>
      </c>
    </row>
    <row r="22" spans="1:12" x14ac:dyDescent="0.25">
      <c r="A22" s="87" t="s">
        <v>239</v>
      </c>
      <c r="B22" s="88">
        <v>10.8</v>
      </c>
      <c r="C22" s="88">
        <v>10.3</v>
      </c>
      <c r="D22" s="88">
        <v>11.1</v>
      </c>
      <c r="E22" s="88">
        <v>11.3</v>
      </c>
      <c r="F22" s="88">
        <v>11.2</v>
      </c>
      <c r="G22" s="88">
        <v>11.3</v>
      </c>
      <c r="H22" s="88">
        <v>11.5</v>
      </c>
      <c r="I22" s="88">
        <v>11.5</v>
      </c>
      <c r="J22" s="88">
        <v>11.7</v>
      </c>
      <c r="K22" s="89">
        <v>12</v>
      </c>
      <c r="L22" s="88">
        <v>12.8</v>
      </c>
    </row>
    <row r="23" spans="1:12" x14ac:dyDescent="0.25">
      <c r="A23" s="87" t="s">
        <v>241</v>
      </c>
      <c r="B23" s="91">
        <v>13</v>
      </c>
      <c r="C23" s="91">
        <v>14</v>
      </c>
      <c r="D23" s="90">
        <v>16.899999999999999</v>
      </c>
      <c r="E23" s="90">
        <v>16.8</v>
      </c>
      <c r="F23" s="90">
        <v>17.600000000000001</v>
      </c>
      <c r="G23" s="90">
        <v>17.7</v>
      </c>
      <c r="H23" s="90">
        <v>17.600000000000001</v>
      </c>
      <c r="I23" s="90">
        <v>18.5</v>
      </c>
      <c r="J23" s="90">
        <v>19.899999999999999</v>
      </c>
      <c r="K23" s="90">
        <v>23.5</v>
      </c>
      <c r="L23" s="91">
        <v>23</v>
      </c>
    </row>
    <row r="24" spans="1:12" x14ac:dyDescent="0.25">
      <c r="A24" s="87" t="s">
        <v>242</v>
      </c>
      <c r="B24" s="88">
        <v>2.1</v>
      </c>
      <c r="C24" s="88">
        <v>1.8</v>
      </c>
      <c r="D24" s="88">
        <v>1.9</v>
      </c>
      <c r="E24" s="88">
        <v>2.5</v>
      </c>
      <c r="F24" s="88">
        <v>2.7</v>
      </c>
      <c r="G24" s="88">
        <v>3.1</v>
      </c>
      <c r="H24" s="88">
        <v>4.4000000000000004</v>
      </c>
      <c r="I24" s="88">
        <v>3.5</v>
      </c>
      <c r="J24" s="88">
        <v>2.5</v>
      </c>
      <c r="K24" s="88">
        <v>2.2999999999999998</v>
      </c>
      <c r="L24" s="88">
        <v>2.6</v>
      </c>
    </row>
    <row r="25" spans="1:12" x14ac:dyDescent="0.25">
      <c r="A25" s="87" t="s">
        <v>243</v>
      </c>
      <c r="B25" s="90">
        <v>5.3</v>
      </c>
      <c r="C25" s="90">
        <v>5.4</v>
      </c>
      <c r="D25" s="90">
        <v>6.3</v>
      </c>
      <c r="E25" s="90">
        <v>6.7</v>
      </c>
      <c r="F25" s="90">
        <v>6.8</v>
      </c>
      <c r="G25" s="90">
        <v>6.9</v>
      </c>
      <c r="H25" s="90">
        <v>7.5</v>
      </c>
      <c r="I25" s="90">
        <v>9.1</v>
      </c>
      <c r="J25" s="90">
        <v>10.5</v>
      </c>
      <c r="K25" s="90">
        <v>11.3</v>
      </c>
      <c r="L25" s="90">
        <v>13.4</v>
      </c>
    </row>
    <row r="26" spans="1:12" x14ac:dyDescent="0.25">
      <c r="A26" s="87" t="s">
        <v>244</v>
      </c>
      <c r="B26" s="89">
        <v>8</v>
      </c>
      <c r="C26" s="89">
        <v>7</v>
      </c>
      <c r="D26" s="88">
        <v>6.4</v>
      </c>
      <c r="E26" s="88">
        <v>7.7</v>
      </c>
      <c r="F26" s="89">
        <v>9</v>
      </c>
      <c r="G26" s="88">
        <v>8.3000000000000007</v>
      </c>
      <c r="H26" s="89">
        <v>8</v>
      </c>
      <c r="I26" s="88">
        <v>7.9</v>
      </c>
      <c r="J26" s="88">
        <v>8.1</v>
      </c>
      <c r="K26" s="88">
        <v>7.6</v>
      </c>
      <c r="L26" s="88">
        <v>7.7</v>
      </c>
    </row>
    <row r="27" spans="1:12" x14ac:dyDescent="0.25">
      <c r="A27" s="87" t="s">
        <v>307</v>
      </c>
      <c r="B27" s="90">
        <v>11.4</v>
      </c>
      <c r="C27" s="90">
        <v>10.8</v>
      </c>
      <c r="D27" s="90">
        <v>11.2</v>
      </c>
      <c r="E27" s="90">
        <v>11.3</v>
      </c>
      <c r="F27" s="90">
        <v>11.3</v>
      </c>
      <c r="G27" s="91">
        <v>12</v>
      </c>
      <c r="H27" s="90">
        <v>12.2</v>
      </c>
      <c r="I27" s="90">
        <v>11.8</v>
      </c>
      <c r="J27" s="90">
        <v>12.4</v>
      </c>
      <c r="K27" s="90">
        <v>12.9</v>
      </c>
      <c r="L27" s="90">
        <v>13.4</v>
      </c>
    </row>
    <row r="28" spans="1:12" x14ac:dyDescent="0.25">
      <c r="A28" s="87" t="s">
        <v>246</v>
      </c>
      <c r="B28" s="88">
        <v>8.8000000000000007</v>
      </c>
      <c r="C28" s="88">
        <v>14.2</v>
      </c>
      <c r="D28" s="88">
        <v>19.100000000000001</v>
      </c>
      <c r="E28" s="88">
        <v>14.6</v>
      </c>
      <c r="F28" s="88">
        <v>10.9</v>
      </c>
      <c r="G28" s="88">
        <v>11.3</v>
      </c>
      <c r="H28" s="88">
        <v>11.6</v>
      </c>
      <c r="I28" s="88">
        <v>12.4</v>
      </c>
      <c r="J28" s="88">
        <v>13.5</v>
      </c>
      <c r="K28" s="88">
        <v>15.6</v>
      </c>
      <c r="L28" s="88">
        <v>17.3</v>
      </c>
    </row>
    <row r="29" spans="1:12" x14ac:dyDescent="0.25">
      <c r="A29" s="87" t="s">
        <v>247</v>
      </c>
      <c r="B29" s="90">
        <v>1.7</v>
      </c>
      <c r="C29" s="90">
        <v>2.1</v>
      </c>
      <c r="D29" s="90">
        <v>1.8</v>
      </c>
      <c r="E29" s="90">
        <v>1.7</v>
      </c>
      <c r="F29" s="91">
        <v>2</v>
      </c>
      <c r="G29" s="90">
        <v>1.9</v>
      </c>
      <c r="H29" s="90">
        <v>1.7</v>
      </c>
      <c r="I29" s="90">
        <v>1.7</v>
      </c>
      <c r="J29" s="90">
        <v>1.6</v>
      </c>
      <c r="K29" s="90">
        <v>1.6</v>
      </c>
      <c r="L29" s="90">
        <v>1.8</v>
      </c>
    </row>
    <row r="30" spans="1:12" x14ac:dyDescent="0.25">
      <c r="A30" s="87" t="s">
        <v>248</v>
      </c>
      <c r="B30" s="88">
        <v>2.7</v>
      </c>
      <c r="C30" s="88">
        <v>2.2000000000000002</v>
      </c>
      <c r="D30" s="88">
        <v>1.9</v>
      </c>
      <c r="E30" s="88">
        <v>1.8</v>
      </c>
      <c r="F30" s="88">
        <v>1.4</v>
      </c>
      <c r="G30" s="88">
        <v>1.9</v>
      </c>
      <c r="H30" s="88">
        <v>2.2999999999999998</v>
      </c>
      <c r="I30" s="88">
        <v>2.8</v>
      </c>
      <c r="J30" s="88">
        <v>3.3</v>
      </c>
      <c r="K30" s="88">
        <v>4.0999999999999996</v>
      </c>
      <c r="L30" s="88">
        <v>5.4</v>
      </c>
    </row>
    <row r="31" spans="1:12" x14ac:dyDescent="0.25">
      <c r="A31" s="87" t="s">
        <v>249</v>
      </c>
      <c r="B31" s="90">
        <v>10.4</v>
      </c>
      <c r="C31" s="90">
        <v>9.8000000000000007</v>
      </c>
      <c r="D31" s="90">
        <v>9.8000000000000007</v>
      </c>
      <c r="E31" s="90">
        <v>8.9</v>
      </c>
      <c r="F31" s="90">
        <v>7.7</v>
      </c>
      <c r="G31" s="90">
        <v>7.5</v>
      </c>
      <c r="H31" s="90">
        <v>8.1999999999999993</v>
      </c>
      <c r="I31" s="90">
        <v>8.8000000000000007</v>
      </c>
      <c r="J31" s="91">
        <v>9</v>
      </c>
      <c r="K31" s="90">
        <v>9.6</v>
      </c>
      <c r="L31" s="90">
        <v>11.2</v>
      </c>
    </row>
    <row r="32" spans="1:12" x14ac:dyDescent="0.25">
      <c r="A32" s="87" t="s">
        <v>250</v>
      </c>
      <c r="B32" s="88">
        <v>17.5</v>
      </c>
      <c r="C32" s="88">
        <v>16.8</v>
      </c>
      <c r="D32" s="88">
        <v>16.899999999999999</v>
      </c>
      <c r="E32" s="88">
        <v>17.3</v>
      </c>
      <c r="F32" s="88">
        <v>17.8</v>
      </c>
      <c r="G32" s="88">
        <v>18.7</v>
      </c>
      <c r="H32" s="88">
        <v>19.399999999999999</v>
      </c>
      <c r="I32" s="88">
        <v>18.8</v>
      </c>
      <c r="J32" s="88">
        <v>19.7</v>
      </c>
      <c r="K32" s="89">
        <v>20</v>
      </c>
      <c r="L32" s="88">
        <v>22.2</v>
      </c>
    </row>
    <row r="33" spans="1:12" x14ac:dyDescent="0.25">
      <c r="A33" s="87" t="s">
        <v>251</v>
      </c>
      <c r="B33" s="90">
        <v>1.6</v>
      </c>
      <c r="C33" s="90">
        <v>2.4</v>
      </c>
      <c r="D33" s="90">
        <v>3.6</v>
      </c>
      <c r="E33" s="90">
        <v>3.9</v>
      </c>
      <c r="F33" s="90">
        <v>4.8</v>
      </c>
      <c r="G33" s="90">
        <v>4.5999999999999996</v>
      </c>
      <c r="H33" s="90">
        <v>4.5999999999999996</v>
      </c>
      <c r="I33" s="90">
        <v>5.2</v>
      </c>
      <c r="J33" s="91">
        <v>5</v>
      </c>
      <c r="K33" s="90">
        <v>5.2</v>
      </c>
      <c r="L33" s="90">
        <v>5.0999999999999996</v>
      </c>
    </row>
    <row r="34" spans="1:12" x14ac:dyDescent="0.25">
      <c r="A34" s="87" t="s">
        <v>252</v>
      </c>
      <c r="B34" s="88">
        <v>11.5</v>
      </c>
      <c r="C34" s="88">
        <v>11.6</v>
      </c>
      <c r="D34" s="88">
        <v>13.9</v>
      </c>
      <c r="E34" s="89">
        <v>16</v>
      </c>
      <c r="F34" s="88">
        <v>16.100000000000001</v>
      </c>
      <c r="G34" s="88">
        <v>17.2</v>
      </c>
      <c r="H34" s="88">
        <v>17.8</v>
      </c>
      <c r="I34" s="88">
        <v>18.399999999999999</v>
      </c>
      <c r="J34" s="88">
        <v>18.8</v>
      </c>
      <c r="K34" s="88">
        <v>19.5</v>
      </c>
      <c r="L34" s="88">
        <v>21.6</v>
      </c>
    </row>
    <row r="35" spans="1:12" x14ac:dyDescent="0.25">
      <c r="A35" s="87" t="s">
        <v>253</v>
      </c>
      <c r="B35" s="91">
        <v>2</v>
      </c>
      <c r="C35" s="90">
        <v>1.9</v>
      </c>
      <c r="D35" s="91">
        <v>2</v>
      </c>
      <c r="E35" s="90">
        <v>2.4</v>
      </c>
      <c r="F35" s="90">
        <v>2.2000000000000002</v>
      </c>
      <c r="G35" s="90">
        <v>2.4</v>
      </c>
      <c r="H35" s="90">
        <v>2.4</v>
      </c>
      <c r="I35" s="90">
        <v>2.4</v>
      </c>
      <c r="J35" s="90">
        <v>2.8</v>
      </c>
      <c r="K35" s="90">
        <v>2.9</v>
      </c>
      <c r="L35" s="90">
        <v>3.4</v>
      </c>
    </row>
    <row r="36" spans="1:12" x14ac:dyDescent="0.25">
      <c r="A36" s="87" t="s">
        <v>254</v>
      </c>
      <c r="B36" s="88">
        <v>1.2</v>
      </c>
      <c r="C36" s="88">
        <v>2.9</v>
      </c>
      <c r="D36" s="88">
        <v>1.3</v>
      </c>
      <c r="E36" s="88">
        <v>3.8</v>
      </c>
      <c r="F36" s="88">
        <v>5.3</v>
      </c>
      <c r="G36" s="88">
        <v>5.3</v>
      </c>
      <c r="H36" s="88">
        <v>6.5</v>
      </c>
      <c r="I36" s="88">
        <v>5.4</v>
      </c>
      <c r="J36" s="88">
        <v>4.7</v>
      </c>
      <c r="K36" s="88">
        <v>4.3</v>
      </c>
      <c r="L36" s="88">
        <v>4.2</v>
      </c>
    </row>
    <row r="37" spans="1:12" x14ac:dyDescent="0.25">
      <c r="A37" s="87" t="s">
        <v>255</v>
      </c>
      <c r="B37" s="90">
        <v>3.9</v>
      </c>
      <c r="C37" s="90">
        <v>3.6</v>
      </c>
      <c r="D37" s="90">
        <v>3.8</v>
      </c>
      <c r="E37" s="90">
        <v>3.1</v>
      </c>
      <c r="F37" s="90">
        <v>3.7</v>
      </c>
      <c r="G37" s="90">
        <v>4.0999999999999996</v>
      </c>
      <c r="H37" s="90">
        <v>4.5999999999999996</v>
      </c>
      <c r="I37" s="90">
        <v>4.5</v>
      </c>
      <c r="J37" s="90">
        <v>4.3</v>
      </c>
      <c r="K37" s="90">
        <v>3.9</v>
      </c>
      <c r="L37" s="90">
        <v>4.4000000000000004</v>
      </c>
    </row>
    <row r="38" spans="1:12" x14ac:dyDescent="0.25">
      <c r="A38" s="87" t="s">
        <v>256</v>
      </c>
      <c r="B38" s="88">
        <v>24.1</v>
      </c>
      <c r="C38" s="88">
        <v>20.7</v>
      </c>
      <c r="D38" s="88">
        <v>18.5</v>
      </c>
      <c r="E38" s="88">
        <v>15.4</v>
      </c>
      <c r="F38" s="88">
        <v>11.3</v>
      </c>
      <c r="G38" s="88">
        <v>9.6999999999999993</v>
      </c>
      <c r="H38" s="88">
        <v>7.1</v>
      </c>
      <c r="I38" s="88">
        <v>10.6</v>
      </c>
      <c r="J38" s="88">
        <v>10.8</v>
      </c>
      <c r="K38" s="88">
        <v>10.5</v>
      </c>
      <c r="L38" s="88">
        <v>13.6</v>
      </c>
    </row>
    <row r="39" spans="1:12" x14ac:dyDescent="0.25">
      <c r="A39" s="87" t="s">
        <v>257</v>
      </c>
      <c r="B39" s="90">
        <v>5.3</v>
      </c>
      <c r="C39" s="90">
        <v>5.4</v>
      </c>
      <c r="D39" s="90">
        <v>6.1</v>
      </c>
      <c r="E39" s="90">
        <v>6.2</v>
      </c>
      <c r="F39" s="90">
        <v>5.4</v>
      </c>
      <c r="G39" s="90">
        <v>5.8</v>
      </c>
      <c r="H39" s="90">
        <v>6.5</v>
      </c>
      <c r="I39" s="90">
        <v>6.9</v>
      </c>
      <c r="J39" s="91">
        <v>7</v>
      </c>
      <c r="K39" s="90">
        <v>7.3</v>
      </c>
      <c r="L39" s="90">
        <v>8.6999999999999993</v>
      </c>
    </row>
    <row r="40" spans="1:12" x14ac:dyDescent="0.25">
      <c r="A40" s="87" t="s">
        <v>258</v>
      </c>
      <c r="B40" s="88">
        <v>5.3</v>
      </c>
      <c r="C40" s="88">
        <v>4.5</v>
      </c>
      <c r="D40" s="88">
        <v>3.9</v>
      </c>
      <c r="E40" s="88">
        <v>6.3</v>
      </c>
      <c r="F40" s="88">
        <v>6.4</v>
      </c>
      <c r="G40" s="88">
        <v>4.5999999999999996</v>
      </c>
      <c r="H40" s="88">
        <v>4.2</v>
      </c>
      <c r="I40" s="88">
        <v>6.5</v>
      </c>
      <c r="J40" s="88">
        <v>8.3000000000000007</v>
      </c>
      <c r="K40" s="88">
        <v>7.7</v>
      </c>
      <c r="L40" s="88">
        <v>7.9</v>
      </c>
    </row>
    <row r="41" spans="1:12" x14ac:dyDescent="0.25">
      <c r="A41" s="87" t="s">
        <v>259</v>
      </c>
      <c r="B41" s="90">
        <v>25.3</v>
      </c>
      <c r="C41" s="91">
        <v>25</v>
      </c>
      <c r="D41" s="90">
        <v>26.5</v>
      </c>
      <c r="E41" s="90">
        <v>27.1</v>
      </c>
      <c r="F41" s="90">
        <v>26.6</v>
      </c>
      <c r="G41" s="90">
        <v>25.8</v>
      </c>
      <c r="H41" s="90">
        <v>28.5</v>
      </c>
      <c r="I41" s="90">
        <v>29.7</v>
      </c>
      <c r="J41" s="90">
        <v>28.9</v>
      </c>
      <c r="K41" s="91">
        <v>30</v>
      </c>
      <c r="L41" s="90">
        <v>30.9</v>
      </c>
    </row>
    <row r="42" spans="1:12" x14ac:dyDescent="0.25">
      <c r="A42" s="87" t="s">
        <v>260</v>
      </c>
      <c r="B42" s="88">
        <v>6.6</v>
      </c>
      <c r="C42" s="88">
        <v>6.8</v>
      </c>
      <c r="D42" s="88">
        <v>7.5</v>
      </c>
      <c r="E42" s="88">
        <v>8.6999999999999993</v>
      </c>
      <c r="F42" s="88">
        <v>9.6</v>
      </c>
      <c r="G42" s="88">
        <v>10.7</v>
      </c>
      <c r="H42" s="88">
        <v>11.2</v>
      </c>
      <c r="I42" s="88">
        <v>11.4</v>
      </c>
      <c r="J42" s="88">
        <v>11.1</v>
      </c>
      <c r="K42" s="88">
        <v>11.5</v>
      </c>
      <c r="L42" s="89">
        <v>12</v>
      </c>
    </row>
    <row r="43" spans="1:12" x14ac:dyDescent="0.25">
      <c r="A43" s="87" t="s">
        <v>261</v>
      </c>
      <c r="B43" s="90">
        <v>10.8</v>
      </c>
      <c r="C43" s="90">
        <v>9.1999999999999993</v>
      </c>
      <c r="D43" s="90">
        <v>10.6</v>
      </c>
      <c r="E43" s="90">
        <v>11.8</v>
      </c>
      <c r="F43" s="90">
        <v>12.6</v>
      </c>
      <c r="G43" s="90">
        <v>11.6</v>
      </c>
      <c r="H43" s="90">
        <v>10.199999999999999</v>
      </c>
      <c r="I43" s="90">
        <v>9.9</v>
      </c>
      <c r="J43" s="90">
        <v>9.8000000000000007</v>
      </c>
      <c r="K43" s="90">
        <v>10.3</v>
      </c>
      <c r="L43" s="90">
        <v>9.9</v>
      </c>
    </row>
    <row r="44" spans="1:12" x14ac:dyDescent="0.25">
      <c r="A44" s="87" t="s">
        <v>262</v>
      </c>
      <c r="B44" s="88">
        <v>1.8</v>
      </c>
      <c r="C44" s="88">
        <v>1.7</v>
      </c>
      <c r="D44" s="89">
        <v>2</v>
      </c>
      <c r="E44" s="88">
        <v>2.5</v>
      </c>
      <c r="F44" s="88">
        <v>2.4</v>
      </c>
      <c r="G44" s="88">
        <v>2.1</v>
      </c>
      <c r="H44" s="88">
        <v>2.1</v>
      </c>
      <c r="I44" s="89">
        <v>2</v>
      </c>
      <c r="J44" s="88">
        <v>2.2000000000000002</v>
      </c>
      <c r="K44" s="88">
        <v>2.2999999999999998</v>
      </c>
      <c r="L44" s="88">
        <v>2.2000000000000002</v>
      </c>
    </row>
    <row r="45" spans="1:12" x14ac:dyDescent="0.25">
      <c r="A45" s="87" t="s">
        <v>263</v>
      </c>
      <c r="B45" s="90">
        <v>3.5</v>
      </c>
      <c r="C45" s="90">
        <v>2.5</v>
      </c>
      <c r="D45" s="90">
        <v>2.6</v>
      </c>
      <c r="E45" s="90">
        <v>2.5</v>
      </c>
      <c r="F45" s="90">
        <v>2.1</v>
      </c>
      <c r="G45" s="90">
        <v>1.7</v>
      </c>
      <c r="H45" s="90">
        <v>1.7</v>
      </c>
      <c r="I45" s="90">
        <v>1.7</v>
      </c>
      <c r="J45" s="90">
        <v>1.5</v>
      </c>
      <c r="K45" s="90">
        <v>1.3</v>
      </c>
      <c r="L45" s="90">
        <v>1.3</v>
      </c>
    </row>
    <row r="46" spans="1:12" x14ac:dyDescent="0.25">
      <c r="A46" s="87" t="s">
        <v>264</v>
      </c>
      <c r="B46" s="88">
        <v>5.9</v>
      </c>
      <c r="C46" s="88">
        <v>7.6</v>
      </c>
      <c r="D46" s="88">
        <v>9.3000000000000007</v>
      </c>
      <c r="E46" s="88">
        <v>9.3000000000000007</v>
      </c>
      <c r="F46" s="88">
        <v>8.5</v>
      </c>
      <c r="G46" s="88">
        <v>8.6</v>
      </c>
      <c r="H46" s="88">
        <v>8.6999999999999993</v>
      </c>
      <c r="I46" s="88">
        <v>9.8000000000000007</v>
      </c>
      <c r="J46" s="89">
        <v>10</v>
      </c>
      <c r="K46" s="88">
        <v>11.4</v>
      </c>
      <c r="L46" s="88">
        <v>12.3</v>
      </c>
    </row>
    <row r="47" spans="1:12" x14ac:dyDescent="0.25">
      <c r="A47" s="87" t="s">
        <v>265</v>
      </c>
      <c r="B47" s="90">
        <v>5.0999999999999996</v>
      </c>
      <c r="C47" s="90">
        <v>4.8</v>
      </c>
      <c r="D47" s="90">
        <v>4.0999999999999996</v>
      </c>
      <c r="E47" s="90">
        <v>4.5999999999999996</v>
      </c>
      <c r="F47" s="90">
        <v>4.8</v>
      </c>
      <c r="G47" s="90">
        <v>5.0999999999999996</v>
      </c>
      <c r="H47" s="90">
        <v>5.3</v>
      </c>
      <c r="I47" s="91">
        <v>5</v>
      </c>
      <c r="J47" s="90">
        <v>4.9000000000000004</v>
      </c>
      <c r="K47" s="90">
        <v>6.4</v>
      </c>
      <c r="L47" s="90">
        <v>6.4</v>
      </c>
    </row>
    <row r="48" spans="1:12" x14ac:dyDescent="0.25">
      <c r="A48" s="87" t="s">
        <v>266</v>
      </c>
      <c r="B48" s="88">
        <v>13.5</v>
      </c>
      <c r="C48" s="89">
        <v>14</v>
      </c>
      <c r="D48" s="88">
        <v>15.3</v>
      </c>
      <c r="E48" s="88">
        <v>10.1</v>
      </c>
      <c r="F48" s="88">
        <v>7.3</v>
      </c>
      <c r="G48" s="88">
        <v>6.4</v>
      </c>
      <c r="H48" s="88">
        <v>5.3</v>
      </c>
      <c r="I48" s="88">
        <v>5.6</v>
      </c>
      <c r="J48" s="88">
        <v>5.9</v>
      </c>
      <c r="K48" s="88">
        <v>6.3</v>
      </c>
      <c r="L48" s="88">
        <v>6.2</v>
      </c>
    </row>
    <row r="49" spans="1:12" x14ac:dyDescent="0.25">
      <c r="A49" s="87" t="s">
        <v>267</v>
      </c>
      <c r="B49" s="90">
        <v>7.2</v>
      </c>
      <c r="C49" s="90">
        <v>7.6</v>
      </c>
      <c r="D49" s="90">
        <v>8.1999999999999993</v>
      </c>
      <c r="E49" s="90">
        <v>7.2</v>
      </c>
      <c r="F49" s="90">
        <v>6.4</v>
      </c>
      <c r="G49" s="90">
        <v>6.7</v>
      </c>
      <c r="H49" s="90">
        <v>6.8</v>
      </c>
      <c r="I49" s="90">
        <v>6.7</v>
      </c>
      <c r="J49" s="90">
        <v>6.6</v>
      </c>
      <c r="K49" s="90">
        <v>6.5</v>
      </c>
      <c r="L49" s="90">
        <v>7.1</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4"/>
  <sheetViews>
    <sheetView workbookViewId="0">
      <selection activeCell="H6" sqref="H6"/>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116</v>
      </c>
      <c r="C2" s="274"/>
      <c r="D2" s="274"/>
      <c r="E2" s="274"/>
    </row>
    <row r="3" spans="1:13" x14ac:dyDescent="0.25">
      <c r="A3" s="95"/>
      <c r="B3" s="96"/>
      <c r="C3" s="96"/>
      <c r="D3" s="96"/>
      <c r="E3" s="96"/>
    </row>
    <row r="4" spans="1:13" ht="90" customHeight="1" x14ac:dyDescent="0.25">
      <c r="A4" s="94" t="s">
        <v>195</v>
      </c>
      <c r="B4" s="274" t="s">
        <v>496</v>
      </c>
      <c r="C4" s="274"/>
      <c r="D4" s="274"/>
      <c r="E4" s="274"/>
    </row>
    <row r="5" spans="1:13" x14ac:dyDescent="0.25">
      <c r="A5" s="95"/>
      <c r="B5" s="96"/>
      <c r="C5" s="96"/>
      <c r="D5" s="96"/>
      <c r="E5" s="96"/>
    </row>
    <row r="6" spans="1:13" ht="45" customHeight="1" x14ac:dyDescent="0.25">
      <c r="A6" s="94" t="s">
        <v>197</v>
      </c>
      <c r="B6" s="275" t="s">
        <v>497</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C14" s="82" t="s">
        <v>57</v>
      </c>
    </row>
    <row r="15" spans="1:13" x14ac:dyDescent="0.25">
      <c r="A15" s="83" t="s">
        <v>222</v>
      </c>
      <c r="C15" s="82" t="s">
        <v>498</v>
      </c>
    </row>
    <row r="16" spans="1:13" x14ac:dyDescent="0.25">
      <c r="A16" s="83" t="s">
        <v>499</v>
      </c>
      <c r="C16" s="82" t="s">
        <v>500</v>
      </c>
    </row>
    <row r="17" spans="1:10" x14ac:dyDescent="0.25">
      <c r="A17" s="83" t="s">
        <v>501</v>
      </c>
      <c r="C17" s="82" t="s">
        <v>502</v>
      </c>
    </row>
    <row r="18" spans="1:10" x14ac:dyDescent="0.25">
      <c r="A18" s="83" t="s">
        <v>503</v>
      </c>
      <c r="C18" s="82" t="s">
        <v>504</v>
      </c>
    </row>
    <row r="20" spans="1:10" x14ac:dyDescent="0.25">
      <c r="A20" s="84" t="s">
        <v>224</v>
      </c>
      <c r="B20" s="107" t="s">
        <v>301</v>
      </c>
      <c r="C20" s="107" t="s">
        <v>303</v>
      </c>
      <c r="D20" s="107" t="s">
        <v>305</v>
      </c>
      <c r="E20" s="107" t="s">
        <v>225</v>
      </c>
      <c r="F20" s="107" t="s">
        <v>227</v>
      </c>
      <c r="G20" s="107" t="s">
        <v>229</v>
      </c>
      <c r="H20" s="107" t="s">
        <v>231</v>
      </c>
      <c r="I20" s="107" t="s">
        <v>233</v>
      </c>
      <c r="J20" s="107" t="s">
        <v>238</v>
      </c>
    </row>
    <row r="21" spans="1:10" x14ac:dyDescent="0.25">
      <c r="A21" s="85" t="s">
        <v>237</v>
      </c>
      <c r="B21" s="86" t="s">
        <v>238</v>
      </c>
      <c r="C21" s="86" t="s">
        <v>238</v>
      </c>
      <c r="D21" s="86" t="s">
        <v>238</v>
      </c>
      <c r="E21" s="86" t="s">
        <v>238</v>
      </c>
      <c r="F21" s="86" t="s">
        <v>238</v>
      </c>
      <c r="G21" s="86" t="s">
        <v>238</v>
      </c>
      <c r="H21" s="86" t="s">
        <v>238</v>
      </c>
      <c r="I21" s="86" t="s">
        <v>238</v>
      </c>
      <c r="J21" s="86" t="s">
        <v>238</v>
      </c>
    </row>
    <row r="22" spans="1:10" x14ac:dyDescent="0.25">
      <c r="A22" s="87" t="s">
        <v>239</v>
      </c>
      <c r="B22" s="91">
        <v>1800</v>
      </c>
      <c r="C22" s="91">
        <v>1810</v>
      </c>
      <c r="D22" s="91">
        <v>1731</v>
      </c>
      <c r="E22" s="91">
        <v>1720</v>
      </c>
      <c r="F22" s="91">
        <v>1719</v>
      </c>
      <c r="G22" s="91">
        <v>1735</v>
      </c>
      <c r="H22" s="91">
        <v>1763</v>
      </c>
      <c r="I22" s="91">
        <v>1821</v>
      </c>
      <c r="J22" s="91" t="s">
        <v>238</v>
      </c>
    </row>
    <row r="23" spans="1:10" x14ac:dyDescent="0.25">
      <c r="A23" s="87" t="s">
        <v>241</v>
      </c>
      <c r="B23" s="91">
        <v>3285</v>
      </c>
      <c r="C23" s="91">
        <v>3222</v>
      </c>
      <c r="D23" s="91">
        <v>2413</v>
      </c>
      <c r="E23" s="91">
        <v>3619</v>
      </c>
      <c r="F23" s="91">
        <v>2856</v>
      </c>
      <c r="G23" s="91">
        <v>3116</v>
      </c>
      <c r="H23" s="91">
        <v>3383</v>
      </c>
      <c r="I23" s="91">
        <v>3504</v>
      </c>
      <c r="J23" s="91" t="s">
        <v>238</v>
      </c>
    </row>
    <row r="24" spans="1:10" x14ac:dyDescent="0.25">
      <c r="A24" s="87" t="s">
        <v>242</v>
      </c>
      <c r="B24" s="89">
        <v>2174</v>
      </c>
      <c r="C24" s="89">
        <v>1891</v>
      </c>
      <c r="D24" s="89">
        <v>2298</v>
      </c>
      <c r="E24" s="89">
        <v>2002</v>
      </c>
      <c r="F24" s="89">
        <v>2456</v>
      </c>
      <c r="G24" s="89">
        <v>2474</v>
      </c>
      <c r="H24" s="89">
        <v>2527</v>
      </c>
      <c r="I24" s="89">
        <v>3097</v>
      </c>
      <c r="J24" s="89" t="s">
        <v>238</v>
      </c>
    </row>
    <row r="25" spans="1:10" x14ac:dyDescent="0.25">
      <c r="A25" s="87" t="s">
        <v>243</v>
      </c>
      <c r="B25" s="91">
        <v>1736</v>
      </c>
      <c r="C25" s="91">
        <v>1276</v>
      </c>
      <c r="D25" s="91">
        <v>1193</v>
      </c>
      <c r="E25" s="91">
        <v>1182</v>
      </c>
      <c r="F25" s="91">
        <v>1197</v>
      </c>
      <c r="G25" s="91">
        <v>1118</v>
      </c>
      <c r="H25" s="91">
        <v>1214</v>
      </c>
      <c r="I25" s="91">
        <v>1542</v>
      </c>
      <c r="J25" s="91" t="s">
        <v>505</v>
      </c>
    </row>
    <row r="26" spans="1:10" x14ac:dyDescent="0.25">
      <c r="A26" s="87" t="s">
        <v>244</v>
      </c>
      <c r="B26" s="89">
        <v>1520</v>
      </c>
      <c r="C26" s="89">
        <v>1644</v>
      </c>
      <c r="D26" s="89">
        <v>1711</v>
      </c>
      <c r="E26" s="89">
        <v>1915</v>
      </c>
      <c r="F26" s="89">
        <v>1747</v>
      </c>
      <c r="G26" s="89">
        <v>1805</v>
      </c>
      <c r="H26" s="89">
        <v>1657</v>
      </c>
      <c r="I26" s="89">
        <v>1774</v>
      </c>
      <c r="J26" s="89" t="s">
        <v>238</v>
      </c>
    </row>
    <row r="27" spans="1:10" x14ac:dyDescent="0.25">
      <c r="A27" s="87" t="s">
        <v>245</v>
      </c>
      <c r="B27" s="91">
        <v>1473</v>
      </c>
      <c r="C27" s="91">
        <v>1466</v>
      </c>
      <c r="D27" s="91">
        <v>1577</v>
      </c>
      <c r="E27" s="91">
        <v>1713</v>
      </c>
      <c r="F27" s="91">
        <v>1810</v>
      </c>
      <c r="G27" s="91">
        <v>1908</v>
      </c>
      <c r="H27" s="91">
        <v>1897</v>
      </c>
      <c r="I27" s="91">
        <v>1872</v>
      </c>
      <c r="J27" s="91" t="s">
        <v>238</v>
      </c>
    </row>
    <row r="28" spans="1:10" x14ac:dyDescent="0.25">
      <c r="A28" s="87" t="s">
        <v>246</v>
      </c>
      <c r="B28" s="89">
        <v>10791</v>
      </c>
      <c r="C28" s="89">
        <v>8586</v>
      </c>
      <c r="D28" s="89">
        <v>8238</v>
      </c>
      <c r="E28" s="89">
        <v>8612</v>
      </c>
      <c r="F28" s="89">
        <v>8589</v>
      </c>
      <c r="G28" s="89">
        <v>9514</v>
      </c>
      <c r="H28" s="89">
        <v>8965</v>
      </c>
      <c r="I28" s="89">
        <v>9711</v>
      </c>
      <c r="J28" s="89" t="s">
        <v>238</v>
      </c>
    </row>
    <row r="29" spans="1:10" x14ac:dyDescent="0.25">
      <c r="A29" s="87" t="s">
        <v>247</v>
      </c>
      <c r="B29" s="91">
        <v>1316</v>
      </c>
      <c r="C29" s="91">
        <v>1238</v>
      </c>
      <c r="D29" s="91">
        <v>607</v>
      </c>
      <c r="E29" s="91">
        <v>2704</v>
      </c>
      <c r="F29" s="91">
        <v>1761</v>
      </c>
      <c r="G29" s="91">
        <v>1666</v>
      </c>
      <c r="H29" s="91">
        <v>1765</v>
      </c>
      <c r="I29" s="91">
        <v>1611</v>
      </c>
      <c r="J29" s="91" t="s">
        <v>238</v>
      </c>
    </row>
    <row r="30" spans="1:10" x14ac:dyDescent="0.25">
      <c r="A30" s="87" t="s">
        <v>248</v>
      </c>
      <c r="B30" s="89">
        <v>2551</v>
      </c>
      <c r="C30" s="89">
        <v>2678</v>
      </c>
      <c r="D30" s="89">
        <v>2098</v>
      </c>
      <c r="E30" s="89">
        <v>2016</v>
      </c>
      <c r="F30" s="89">
        <v>2051</v>
      </c>
      <c r="G30" s="89">
        <v>1928</v>
      </c>
      <c r="H30" s="89">
        <v>1326</v>
      </c>
      <c r="I30" s="89">
        <v>1478</v>
      </c>
      <c r="J30" s="89" t="s">
        <v>238</v>
      </c>
    </row>
    <row r="31" spans="1:10" x14ac:dyDescent="0.25">
      <c r="A31" s="87" t="s">
        <v>249</v>
      </c>
      <c r="B31" s="91">
        <v>1906</v>
      </c>
      <c r="C31" s="91">
        <v>1718</v>
      </c>
      <c r="D31" s="91">
        <v>1538</v>
      </c>
      <c r="E31" s="91">
        <v>1332</v>
      </c>
      <c r="F31" s="91">
        <v>1379</v>
      </c>
      <c r="G31" s="91">
        <v>1428</v>
      </c>
      <c r="H31" s="91">
        <v>1480</v>
      </c>
      <c r="I31" s="91">
        <v>1540</v>
      </c>
      <c r="J31" s="91" t="s">
        <v>238</v>
      </c>
    </row>
    <row r="32" spans="1:10" x14ac:dyDescent="0.25">
      <c r="A32" s="87" t="s">
        <v>250</v>
      </c>
      <c r="B32" s="89">
        <v>1491</v>
      </c>
      <c r="C32" s="89">
        <v>1456</v>
      </c>
      <c r="D32" s="89">
        <v>1473</v>
      </c>
      <c r="E32" s="89">
        <v>1505</v>
      </c>
      <c r="F32" s="89">
        <v>1508</v>
      </c>
      <c r="G32" s="89">
        <v>1439</v>
      </c>
      <c r="H32" s="89">
        <v>1448</v>
      </c>
      <c r="I32" s="89">
        <v>1514</v>
      </c>
      <c r="J32" s="89" t="s">
        <v>238</v>
      </c>
    </row>
    <row r="33" spans="1:10" x14ac:dyDescent="0.25">
      <c r="A33" s="87" t="s">
        <v>251</v>
      </c>
      <c r="B33" s="91">
        <v>1134</v>
      </c>
      <c r="C33" s="91">
        <v>1095</v>
      </c>
      <c r="D33" s="91">
        <v>750</v>
      </c>
      <c r="E33" s="91">
        <v>716</v>
      </c>
      <c r="F33" s="91">
        <v>620</v>
      </c>
      <c r="G33" s="91">
        <v>723</v>
      </c>
      <c r="H33" s="91">
        <v>850</v>
      </c>
      <c r="I33" s="91">
        <v>922</v>
      </c>
      <c r="J33" s="91" t="s">
        <v>238</v>
      </c>
    </row>
    <row r="34" spans="1:10" x14ac:dyDescent="0.25">
      <c r="A34" s="87" t="s">
        <v>252</v>
      </c>
      <c r="B34" s="89">
        <v>1441</v>
      </c>
      <c r="C34" s="89">
        <v>1533</v>
      </c>
      <c r="D34" s="89">
        <v>1595</v>
      </c>
      <c r="E34" s="89">
        <v>1674</v>
      </c>
      <c r="F34" s="89">
        <v>1709</v>
      </c>
      <c r="G34" s="89">
        <v>1751</v>
      </c>
      <c r="H34" s="89">
        <v>1796</v>
      </c>
      <c r="I34" s="89">
        <v>1850</v>
      </c>
      <c r="J34" s="89" t="s">
        <v>238</v>
      </c>
    </row>
    <row r="35" spans="1:10" x14ac:dyDescent="0.25">
      <c r="A35" s="87" t="s">
        <v>253</v>
      </c>
      <c r="B35" s="91">
        <v>2607</v>
      </c>
      <c r="C35" s="91">
        <v>1185</v>
      </c>
      <c r="D35" s="91">
        <v>1052</v>
      </c>
      <c r="E35" s="91">
        <v>1042</v>
      </c>
      <c r="F35" s="91">
        <v>767</v>
      </c>
      <c r="G35" s="91">
        <v>757</v>
      </c>
      <c r="H35" s="91">
        <v>845</v>
      </c>
      <c r="I35" s="91">
        <v>930</v>
      </c>
      <c r="J35" s="91" t="s">
        <v>238</v>
      </c>
    </row>
    <row r="36" spans="1:10" x14ac:dyDescent="0.25">
      <c r="A36" s="87" t="s">
        <v>254</v>
      </c>
      <c r="B36" s="89">
        <v>530</v>
      </c>
      <c r="C36" s="89">
        <v>777</v>
      </c>
      <c r="D36" s="89">
        <v>630</v>
      </c>
      <c r="E36" s="89">
        <v>627</v>
      </c>
      <c r="F36" s="89">
        <v>895</v>
      </c>
      <c r="G36" s="89">
        <v>1001</v>
      </c>
      <c r="H36" s="89">
        <v>747</v>
      </c>
      <c r="I36" s="89">
        <v>701</v>
      </c>
      <c r="J36" s="89" t="s">
        <v>238</v>
      </c>
    </row>
    <row r="37" spans="1:10" x14ac:dyDescent="0.25">
      <c r="A37" s="87" t="s">
        <v>255</v>
      </c>
      <c r="B37" s="91">
        <v>1899</v>
      </c>
      <c r="C37" s="91">
        <v>1720</v>
      </c>
      <c r="D37" s="91">
        <v>1741</v>
      </c>
      <c r="E37" s="91">
        <v>983</v>
      </c>
      <c r="F37" s="91">
        <v>993</v>
      </c>
      <c r="G37" s="91">
        <v>1119</v>
      </c>
      <c r="H37" s="91">
        <v>1233</v>
      </c>
      <c r="I37" s="91">
        <v>1403</v>
      </c>
      <c r="J37" s="91" t="s">
        <v>238</v>
      </c>
    </row>
    <row r="38" spans="1:10" x14ac:dyDescent="0.25">
      <c r="A38" s="87" t="s">
        <v>256</v>
      </c>
      <c r="B38" s="89">
        <v>2706</v>
      </c>
      <c r="C38" s="89">
        <v>2944</v>
      </c>
      <c r="D38" s="89">
        <v>2266</v>
      </c>
      <c r="E38" s="89">
        <v>3008</v>
      </c>
      <c r="F38" s="89">
        <v>2423</v>
      </c>
      <c r="G38" s="89">
        <v>1617</v>
      </c>
      <c r="H38" s="89">
        <v>2518</v>
      </c>
      <c r="I38" s="89">
        <v>2278</v>
      </c>
      <c r="J38" s="89" t="s">
        <v>238</v>
      </c>
    </row>
    <row r="39" spans="1:10" x14ac:dyDescent="0.25">
      <c r="A39" s="87" t="s">
        <v>257</v>
      </c>
      <c r="B39" s="91">
        <v>1864</v>
      </c>
      <c r="C39" s="91">
        <v>1591</v>
      </c>
      <c r="D39" s="91">
        <v>1194</v>
      </c>
      <c r="E39" s="91">
        <v>1156</v>
      </c>
      <c r="F39" s="91">
        <v>1136</v>
      </c>
      <c r="G39" s="91">
        <v>1214</v>
      </c>
      <c r="H39" s="91">
        <v>1119</v>
      </c>
      <c r="I39" s="91">
        <v>1099</v>
      </c>
      <c r="J39" s="91" t="s">
        <v>238</v>
      </c>
    </row>
    <row r="40" spans="1:10" x14ac:dyDescent="0.25">
      <c r="A40" s="87" t="s">
        <v>258</v>
      </c>
      <c r="B40" s="89">
        <v>826</v>
      </c>
      <c r="C40" s="89">
        <v>896</v>
      </c>
      <c r="D40" s="89">
        <v>971</v>
      </c>
      <c r="E40" s="89">
        <v>814</v>
      </c>
      <c r="F40" s="89">
        <v>940</v>
      </c>
      <c r="G40" s="89">
        <v>946</v>
      </c>
      <c r="H40" s="89">
        <v>1276</v>
      </c>
      <c r="I40" s="89">
        <v>1090</v>
      </c>
      <c r="J40" s="89" t="s">
        <v>238</v>
      </c>
    </row>
    <row r="41" spans="1:10" x14ac:dyDescent="0.25">
      <c r="A41" s="87" t="s">
        <v>259</v>
      </c>
      <c r="B41" s="91">
        <v>2513</v>
      </c>
      <c r="C41" s="91">
        <v>2527</v>
      </c>
      <c r="D41" s="91">
        <v>2592</v>
      </c>
      <c r="E41" s="91">
        <v>2626</v>
      </c>
      <c r="F41" s="91">
        <v>2540</v>
      </c>
      <c r="G41" s="91">
        <v>2529</v>
      </c>
      <c r="H41" s="91">
        <v>2539</v>
      </c>
      <c r="I41" s="91">
        <v>2612</v>
      </c>
      <c r="J41" s="91" t="s">
        <v>238</v>
      </c>
    </row>
    <row r="42" spans="1:10" x14ac:dyDescent="0.25">
      <c r="A42" s="87" t="s">
        <v>260</v>
      </c>
      <c r="B42" s="89">
        <v>2853</v>
      </c>
      <c r="C42" s="89">
        <v>2752</v>
      </c>
      <c r="D42" s="89">
        <v>2754</v>
      </c>
      <c r="E42" s="89">
        <v>1903</v>
      </c>
      <c r="F42" s="89">
        <v>1735</v>
      </c>
      <c r="G42" s="89">
        <v>1838</v>
      </c>
      <c r="H42" s="89">
        <v>1886</v>
      </c>
      <c r="I42" s="89">
        <v>1884</v>
      </c>
      <c r="J42" s="89" t="s">
        <v>238</v>
      </c>
    </row>
    <row r="43" spans="1:10" x14ac:dyDescent="0.25">
      <c r="A43" s="87" t="s">
        <v>261</v>
      </c>
      <c r="B43" s="91">
        <v>1530</v>
      </c>
      <c r="C43" s="91">
        <v>1606</v>
      </c>
      <c r="D43" s="91">
        <v>1571</v>
      </c>
      <c r="E43" s="91">
        <v>1754</v>
      </c>
      <c r="F43" s="91">
        <v>1857</v>
      </c>
      <c r="G43" s="91">
        <v>1979</v>
      </c>
      <c r="H43" s="91">
        <v>2090</v>
      </c>
      <c r="I43" s="91">
        <v>2120</v>
      </c>
      <c r="J43" s="91" t="s">
        <v>238</v>
      </c>
    </row>
    <row r="44" spans="1:10" x14ac:dyDescent="0.25">
      <c r="A44" s="87" t="s">
        <v>262</v>
      </c>
      <c r="B44" s="89">
        <v>1825</v>
      </c>
      <c r="C44" s="89">
        <v>2437</v>
      </c>
      <c r="D44" s="89">
        <v>1362</v>
      </c>
      <c r="E44" s="89">
        <v>1087</v>
      </c>
      <c r="F44" s="89">
        <v>1088</v>
      </c>
      <c r="G44" s="89">
        <v>1123</v>
      </c>
      <c r="H44" s="89">
        <v>1148</v>
      </c>
      <c r="I44" s="89">
        <v>1316</v>
      </c>
      <c r="J44" s="89" t="s">
        <v>238</v>
      </c>
    </row>
    <row r="45" spans="1:10" x14ac:dyDescent="0.25">
      <c r="A45" s="87" t="s">
        <v>263</v>
      </c>
      <c r="B45" s="91">
        <v>1883</v>
      </c>
      <c r="C45" s="91">
        <v>2311</v>
      </c>
      <c r="D45" s="91">
        <v>2292</v>
      </c>
      <c r="E45" s="91">
        <v>1168</v>
      </c>
      <c r="F45" s="91">
        <v>1162</v>
      </c>
      <c r="G45" s="91">
        <v>1050</v>
      </c>
      <c r="H45" s="91">
        <v>1084</v>
      </c>
      <c r="I45" s="91">
        <v>1115</v>
      </c>
      <c r="J45" s="91" t="s">
        <v>238</v>
      </c>
    </row>
    <row r="46" spans="1:10" x14ac:dyDescent="0.25">
      <c r="A46" s="87" t="s">
        <v>264</v>
      </c>
      <c r="B46" s="89">
        <v>2143</v>
      </c>
      <c r="C46" s="89">
        <v>1982</v>
      </c>
      <c r="D46" s="89">
        <v>1673</v>
      </c>
      <c r="E46" s="89">
        <v>1865</v>
      </c>
      <c r="F46" s="89">
        <v>1701</v>
      </c>
      <c r="G46" s="89">
        <v>1604</v>
      </c>
      <c r="H46" s="89">
        <v>1457</v>
      </c>
      <c r="I46" s="89">
        <v>1479</v>
      </c>
      <c r="J46" s="89" t="s">
        <v>238</v>
      </c>
    </row>
    <row r="47" spans="1:10" x14ac:dyDescent="0.25">
      <c r="A47" s="87" t="s">
        <v>265</v>
      </c>
      <c r="B47" s="91">
        <v>1285</v>
      </c>
      <c r="C47" s="91">
        <v>1807</v>
      </c>
      <c r="D47" s="91">
        <v>1650</v>
      </c>
      <c r="E47" s="91">
        <v>1230</v>
      </c>
      <c r="F47" s="91">
        <v>1250</v>
      </c>
      <c r="G47" s="91">
        <v>1166</v>
      </c>
      <c r="H47" s="91">
        <v>1459</v>
      </c>
      <c r="I47" s="91">
        <v>1579</v>
      </c>
      <c r="J47" s="91" t="s">
        <v>238</v>
      </c>
    </row>
    <row r="48" spans="1:10" x14ac:dyDescent="0.25">
      <c r="A48" s="87" t="s">
        <v>266</v>
      </c>
      <c r="B48" s="89">
        <v>4479</v>
      </c>
      <c r="C48" s="89">
        <v>4916</v>
      </c>
      <c r="D48" s="89">
        <v>4350</v>
      </c>
      <c r="E48" s="89">
        <v>4517</v>
      </c>
      <c r="F48" s="89">
        <v>3912</v>
      </c>
      <c r="G48" s="89">
        <v>2508</v>
      </c>
      <c r="H48" s="89">
        <v>2595</v>
      </c>
      <c r="I48" s="89">
        <v>2569</v>
      </c>
      <c r="J48" s="89" t="s">
        <v>238</v>
      </c>
    </row>
    <row r="49" spans="1:10" x14ac:dyDescent="0.25">
      <c r="A49" s="87" t="s">
        <v>267</v>
      </c>
      <c r="B49" s="91">
        <v>2694</v>
      </c>
      <c r="C49" s="91">
        <v>2687</v>
      </c>
      <c r="D49" s="91">
        <v>2536</v>
      </c>
      <c r="E49" s="91">
        <v>1969</v>
      </c>
      <c r="F49" s="91">
        <v>1920</v>
      </c>
      <c r="G49" s="91">
        <v>1901</v>
      </c>
      <c r="H49" s="91">
        <v>2136</v>
      </c>
      <c r="I49" s="91">
        <v>2135</v>
      </c>
      <c r="J49" s="91" t="s">
        <v>238</v>
      </c>
    </row>
    <row r="51" spans="1:10" x14ac:dyDescent="0.25">
      <c r="A51" s="83" t="s">
        <v>506</v>
      </c>
    </row>
    <row r="52" spans="1:10" x14ac:dyDescent="0.25">
      <c r="A52" s="83" t="s">
        <v>240</v>
      </c>
      <c r="B52" s="82" t="s">
        <v>507</v>
      </c>
    </row>
    <row r="53" spans="1:10" x14ac:dyDescent="0.25">
      <c r="A53" s="83" t="s">
        <v>508</v>
      </c>
    </row>
    <row r="54" spans="1:10" x14ac:dyDescent="0.25">
      <c r="A54" s="83" t="s">
        <v>505</v>
      </c>
      <c r="B54" s="82" t="s">
        <v>509</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E6" r:id="rId1" display="https://ec.europa.eu/eurostat/databrowser/view/ENV_WASGEN__custom_3160009/default/table?lang=en"/>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31"/>
  <sheetViews>
    <sheetView workbookViewId="0">
      <selection activeCell="A94" sqref="A94"/>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510</v>
      </c>
      <c r="C2" s="274"/>
      <c r="D2" s="274"/>
      <c r="E2" s="274"/>
      <c r="F2" t="s">
        <v>0</v>
      </c>
    </row>
    <row r="3" spans="1:13" x14ac:dyDescent="0.25">
      <c r="A3" s="95"/>
      <c r="B3" s="96"/>
      <c r="C3" s="96"/>
      <c r="D3" s="96"/>
      <c r="E3" s="96"/>
    </row>
    <row r="4" spans="1:13" ht="216.75" customHeight="1" x14ac:dyDescent="0.25">
      <c r="A4" s="94" t="s">
        <v>195</v>
      </c>
      <c r="B4" s="277" t="s">
        <v>1338</v>
      </c>
      <c r="C4" s="274"/>
      <c r="D4" s="274"/>
      <c r="E4" s="274"/>
    </row>
    <row r="5" spans="1:13" x14ac:dyDescent="0.25">
      <c r="A5" s="95"/>
      <c r="B5" s="96"/>
      <c r="C5" s="96"/>
      <c r="D5" s="96"/>
      <c r="E5" s="96"/>
    </row>
    <row r="6" spans="1:13" ht="45" customHeight="1" x14ac:dyDescent="0.25">
      <c r="A6" s="94" t="s">
        <v>197</v>
      </c>
      <c r="B6" s="275" t="s">
        <v>511</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row>
    <row r="15" spans="1:13" x14ac:dyDescent="0.25">
      <c r="A15" s="83" t="s">
        <v>219</v>
      </c>
      <c r="B15" s="82"/>
    </row>
    <row r="16" spans="1:13" x14ac:dyDescent="0.25">
      <c r="A16" s="83" t="s">
        <v>221</v>
      </c>
      <c r="B16" s="82"/>
    </row>
    <row r="17" spans="1:12" x14ac:dyDescent="0.25">
      <c r="A17" s="83" t="s">
        <v>222</v>
      </c>
      <c r="B17" s="82" t="s">
        <v>78</v>
      </c>
    </row>
    <row r="18" spans="1:12" x14ac:dyDescent="0.25">
      <c r="A18" s="83"/>
      <c r="B18" s="82" t="s">
        <v>512</v>
      </c>
    </row>
    <row r="19" spans="1:12" x14ac:dyDescent="0.25">
      <c r="B19" s="235" t="s">
        <v>455</v>
      </c>
      <c r="C19" s="236">
        <v>1988</v>
      </c>
      <c r="D19" s="236">
        <v>1994</v>
      </c>
      <c r="E19" s="236">
        <v>1999</v>
      </c>
      <c r="F19" s="236">
        <v>2005</v>
      </c>
      <c r="G19" s="236">
        <v>2010</v>
      </c>
      <c r="H19" s="236">
        <v>2015</v>
      </c>
      <c r="I19" s="236">
        <v>2020</v>
      </c>
    </row>
    <row r="20" spans="1:12" x14ac:dyDescent="0.25">
      <c r="B20" s="237" t="s">
        <v>239</v>
      </c>
      <c r="C20" s="257" t="e">
        <f>C52/M52*100</f>
        <v>#DIV/0!</v>
      </c>
      <c r="D20" s="257" t="e">
        <f t="shared" ref="D20:I35" si="0">D52/N52*100</f>
        <v>#DIV/0!</v>
      </c>
      <c r="E20" s="257" t="e">
        <f t="shared" si="0"/>
        <v>#DIV/0!</v>
      </c>
      <c r="F20" s="257" t="e">
        <f t="shared" si="0"/>
        <v>#DIV/0!</v>
      </c>
      <c r="G20" s="257">
        <f t="shared" si="0"/>
        <v>0</v>
      </c>
      <c r="H20" s="258">
        <f>H52/R52*100</f>
        <v>3.0459087107707208</v>
      </c>
      <c r="I20" s="257" t="e">
        <f t="shared" si="0"/>
        <v>#DIV/0!</v>
      </c>
    </row>
    <row r="21" spans="1:12" x14ac:dyDescent="0.25">
      <c r="B21" s="237" t="s">
        <v>513</v>
      </c>
      <c r="C21" s="257" t="e">
        <f t="shared" ref="C21:C48" si="1">C53/M53*100</f>
        <v>#DIV/0!</v>
      </c>
      <c r="D21" s="257" t="e">
        <f t="shared" si="0"/>
        <v>#DIV/0!</v>
      </c>
      <c r="E21" s="257" t="e">
        <f t="shared" si="0"/>
        <v>#DIV/0!</v>
      </c>
      <c r="F21" s="257">
        <f t="shared" si="0"/>
        <v>3.7485526823620225</v>
      </c>
      <c r="G21" s="257">
        <f t="shared" si="0"/>
        <v>4.0156428843952687</v>
      </c>
      <c r="H21" s="258">
        <f t="shared" si="0"/>
        <v>3.250801567509797</v>
      </c>
      <c r="I21" s="257" t="e">
        <f t="shared" si="0"/>
        <v>#DIV/0!</v>
      </c>
    </row>
    <row r="22" spans="1:12" x14ac:dyDescent="0.25">
      <c r="B22" s="237" t="s">
        <v>241</v>
      </c>
      <c r="C22" s="257">
        <f t="shared" si="1"/>
        <v>4.3365839243498812</v>
      </c>
      <c r="D22" s="257">
        <f t="shared" si="0"/>
        <v>7.3384849918519697</v>
      </c>
      <c r="E22" s="257">
        <f t="shared" si="0"/>
        <v>4.5917479108635098</v>
      </c>
      <c r="F22" s="257">
        <f t="shared" si="0"/>
        <v>3.9152313545800435</v>
      </c>
      <c r="G22" s="257">
        <f t="shared" si="0"/>
        <v>3.9221032132424538</v>
      </c>
      <c r="H22" s="258">
        <f t="shared" si="0"/>
        <v>3.3365671124662182</v>
      </c>
      <c r="I22" s="257" t="e">
        <f t="shared" si="0"/>
        <v>#DIV/0!</v>
      </c>
    </row>
    <row r="23" spans="1:12" x14ac:dyDescent="0.25">
      <c r="B23" s="237" t="s">
        <v>242</v>
      </c>
      <c r="C23" s="257" t="e">
        <f t="shared" si="1"/>
        <v>#DIV/0!</v>
      </c>
      <c r="D23" s="257" t="e">
        <f t="shared" si="0"/>
        <v>#DIV/0!</v>
      </c>
      <c r="E23" s="257">
        <f t="shared" si="0"/>
        <v>0</v>
      </c>
      <c r="F23" s="257">
        <f t="shared" si="0"/>
        <v>2.1706132361870067</v>
      </c>
      <c r="G23" s="257">
        <f t="shared" si="0"/>
        <v>1.8301864936870149</v>
      </c>
      <c r="H23" s="258">
        <f t="shared" si="0"/>
        <v>2.6502230385725531</v>
      </c>
      <c r="I23" s="257">
        <f t="shared" si="0"/>
        <v>2.2879880626709772</v>
      </c>
    </row>
    <row r="24" spans="1:12" x14ac:dyDescent="0.25">
      <c r="B24" s="237" t="s">
        <v>243</v>
      </c>
      <c r="C24" s="257" t="e">
        <f t="shared" si="1"/>
        <v>#DIV/0!</v>
      </c>
      <c r="D24" s="257" t="e">
        <f t="shared" si="0"/>
        <v>#DIV/0!</v>
      </c>
      <c r="E24" s="257">
        <f t="shared" si="0"/>
        <v>0</v>
      </c>
      <c r="F24" s="257">
        <f t="shared" si="0"/>
        <v>4.3924867931911562</v>
      </c>
      <c r="G24" s="257">
        <f t="shared" si="0"/>
        <v>4.5961974533403103</v>
      </c>
      <c r="H24" s="258">
        <f t="shared" si="0"/>
        <v>3.8505968425105888</v>
      </c>
      <c r="I24" s="257" t="e">
        <f t="shared" si="0"/>
        <v>#DIV/0!</v>
      </c>
    </row>
    <row r="25" spans="1:12" x14ac:dyDescent="0.25">
      <c r="B25" s="237" t="s">
        <v>244</v>
      </c>
      <c r="C25" s="257" t="e">
        <f t="shared" si="1"/>
        <v>#DIV/0!</v>
      </c>
      <c r="D25" s="257">
        <f t="shared" si="0"/>
        <v>5.3732931370810428</v>
      </c>
      <c r="E25" s="257">
        <f t="shared" si="0"/>
        <v>5.4820600439345863</v>
      </c>
      <c r="F25" s="257">
        <f t="shared" si="0"/>
        <v>4.6078289758775099</v>
      </c>
      <c r="G25" s="257">
        <f t="shared" si="0"/>
        <v>5.3005128205128207</v>
      </c>
      <c r="H25" s="258">
        <f t="shared" si="0"/>
        <v>4.2160374758886743</v>
      </c>
      <c r="I25" s="257" t="e">
        <f t="shared" si="0"/>
        <v>#DIV/0!</v>
      </c>
    </row>
    <row r="26" spans="1:12" x14ac:dyDescent="0.25">
      <c r="B26" s="237" t="s">
        <v>307</v>
      </c>
      <c r="C26" s="257">
        <f t="shared" si="1"/>
        <v>0</v>
      </c>
      <c r="D26" s="257">
        <f t="shared" si="0"/>
        <v>4.2310960067969416</v>
      </c>
      <c r="E26" s="257">
        <f t="shared" si="0"/>
        <v>6.1293070806512677</v>
      </c>
      <c r="F26" s="257">
        <f t="shared" si="0"/>
        <v>3.1476895958366558</v>
      </c>
      <c r="G26" s="257">
        <f t="shared" si="0"/>
        <v>3.8553811187339533</v>
      </c>
      <c r="H26" s="258">
        <f t="shared" si="0"/>
        <v>1.9347768582549218</v>
      </c>
      <c r="I26" s="257">
        <f t="shared" si="0"/>
        <v>3.4884471408287077</v>
      </c>
    </row>
    <row r="27" spans="1:12" x14ac:dyDescent="0.25">
      <c r="B27" s="237" t="s">
        <v>246</v>
      </c>
      <c r="C27" s="257" t="e">
        <f t="shared" si="1"/>
        <v>#DIV/0!</v>
      </c>
      <c r="D27" s="257" t="e">
        <f t="shared" si="0"/>
        <v>#DIV/0!</v>
      </c>
      <c r="E27" s="257">
        <f t="shared" si="0"/>
        <v>0</v>
      </c>
      <c r="F27" s="257">
        <f t="shared" si="0"/>
        <v>4.8138704742478327</v>
      </c>
      <c r="G27" s="257">
        <f t="shared" si="0"/>
        <v>3.5175879396984926</v>
      </c>
      <c r="H27" s="258">
        <f t="shared" si="0"/>
        <v>4.2090439680801124</v>
      </c>
      <c r="I27" s="257">
        <f t="shared" si="0"/>
        <v>4.8721440459978815</v>
      </c>
    </row>
    <row r="28" spans="1:12" x14ac:dyDescent="0.25">
      <c r="B28" s="237" t="s">
        <v>247</v>
      </c>
      <c r="C28" s="257" t="e">
        <f t="shared" si="1"/>
        <v>#DIV/0!</v>
      </c>
      <c r="D28" s="257">
        <f t="shared" si="0"/>
        <v>3.4071729957805905</v>
      </c>
      <c r="E28" s="257">
        <f t="shared" si="0"/>
        <v>2.7477956825782912</v>
      </c>
      <c r="F28" s="257">
        <f t="shared" si="0"/>
        <v>5.2269880496970105</v>
      </c>
      <c r="G28" s="257">
        <f t="shared" si="0"/>
        <v>2.9322434286999886</v>
      </c>
      <c r="H28" s="258">
        <f t="shared" si="0"/>
        <v>2.6990454595326043</v>
      </c>
      <c r="I28" s="257" t="e">
        <f t="shared" si="0"/>
        <v>#DIV/0!</v>
      </c>
    </row>
    <row r="29" spans="1:12" x14ac:dyDescent="0.25">
      <c r="B29" s="237" t="s">
        <v>248</v>
      </c>
      <c r="C29" s="257">
        <f t="shared" si="1"/>
        <v>5.2756326936310112</v>
      </c>
      <c r="D29" s="257">
        <f t="shared" si="0"/>
        <v>3.9120293235588139</v>
      </c>
      <c r="E29" s="257">
        <f t="shared" si="0"/>
        <v>4.9656304503949933</v>
      </c>
      <c r="F29" s="257">
        <f t="shared" si="0"/>
        <v>4.3214343141984237</v>
      </c>
      <c r="G29" s="257">
        <f t="shared" si="0"/>
        <v>3.276868678562618</v>
      </c>
      <c r="H29" s="258">
        <f t="shared" si="0"/>
        <v>2.2866006204343039</v>
      </c>
      <c r="I29" s="257">
        <f t="shared" si="0"/>
        <v>1.851074986890404</v>
      </c>
    </row>
    <row r="30" spans="1:12" x14ac:dyDescent="0.25">
      <c r="B30" s="237" t="s">
        <v>249</v>
      </c>
      <c r="C30" s="257">
        <f t="shared" si="1"/>
        <v>4.8448557430593358</v>
      </c>
      <c r="D30" s="257">
        <f t="shared" si="0"/>
        <v>5.9062406688563751</v>
      </c>
      <c r="E30" s="257">
        <f t="shared" si="0"/>
        <v>3.6860949697716734</v>
      </c>
      <c r="F30" s="257">
        <f t="shared" si="0"/>
        <v>2.7357712400329941</v>
      </c>
      <c r="G30" s="257">
        <f t="shared" si="0"/>
        <v>4.7596551316877287</v>
      </c>
      <c r="H30" s="258">
        <f t="shared" si="0"/>
        <v>4.3597832241365362</v>
      </c>
      <c r="I30" s="257">
        <f t="shared" si="0"/>
        <v>3.6174600446812164</v>
      </c>
    </row>
    <row r="31" spans="1:12" x14ac:dyDescent="0.25">
      <c r="B31" s="237" t="s">
        <v>250</v>
      </c>
      <c r="C31" s="257">
        <f t="shared" si="1"/>
        <v>5.2999771880465358</v>
      </c>
      <c r="D31" s="257">
        <f t="shared" si="0"/>
        <v>2.8616852146263914</v>
      </c>
      <c r="E31" s="257">
        <f t="shared" si="0"/>
        <v>3.7293681728501995</v>
      </c>
      <c r="F31" s="257">
        <f t="shared" si="0"/>
        <v>2.8847822314766614</v>
      </c>
      <c r="G31" s="257">
        <f t="shared" si="0"/>
        <v>2.5382083765384791</v>
      </c>
      <c r="H31" s="258">
        <f t="shared" si="0"/>
        <v>2.5596326374420681</v>
      </c>
      <c r="I31" s="257">
        <f t="shared" si="0"/>
        <v>2.5699102709295234</v>
      </c>
      <c r="L31" t="s">
        <v>0</v>
      </c>
    </row>
    <row r="32" spans="1:12" x14ac:dyDescent="0.25">
      <c r="B32" s="237" t="s">
        <v>251</v>
      </c>
      <c r="C32" s="257" t="e">
        <f t="shared" si="1"/>
        <v>#DIV/0!</v>
      </c>
      <c r="D32" s="257" t="e">
        <f t="shared" si="0"/>
        <v>#DIV/0!</v>
      </c>
      <c r="E32" s="257" t="e">
        <f t="shared" si="0"/>
        <v>#DIV/0!</v>
      </c>
      <c r="F32" s="257">
        <f t="shared" si="0"/>
        <v>2.2124474789915967</v>
      </c>
      <c r="G32" s="257">
        <f t="shared" si="0"/>
        <v>2.1027738719161446</v>
      </c>
      <c r="H32" s="258">
        <f t="shared" si="0"/>
        <v>1.8405246046178432</v>
      </c>
      <c r="I32" s="257" t="e">
        <f t="shared" si="0"/>
        <v>#DIV/0!</v>
      </c>
    </row>
    <row r="33" spans="2:9" x14ac:dyDescent="0.25">
      <c r="B33" s="237" t="s">
        <v>252</v>
      </c>
      <c r="C33" s="257">
        <f t="shared" si="1"/>
        <v>7.6417037676922055</v>
      </c>
      <c r="D33" s="257">
        <f t="shared" si="0"/>
        <v>6.8270054958906865</v>
      </c>
      <c r="E33" s="257">
        <f t="shared" si="0"/>
        <v>5.4974591575322327</v>
      </c>
      <c r="F33" s="257">
        <f t="shared" si="0"/>
        <v>0</v>
      </c>
      <c r="G33" s="257">
        <f t="shared" si="0"/>
        <v>4.7590191087948934</v>
      </c>
      <c r="H33" s="258">
        <f t="shared" si="0"/>
        <v>3.1855042098319948</v>
      </c>
      <c r="I33" s="257">
        <f t="shared" si="0"/>
        <v>2.1651103214610363</v>
      </c>
    </row>
    <row r="34" spans="2:9" x14ac:dyDescent="0.25">
      <c r="B34" s="237" t="s">
        <v>253</v>
      </c>
      <c r="C34" s="257" t="e">
        <f t="shared" si="1"/>
        <v>#DIV/0!</v>
      </c>
      <c r="D34" s="257" t="e">
        <f t="shared" si="0"/>
        <v>#DIV/0!</v>
      </c>
      <c r="E34" s="257">
        <f t="shared" si="0"/>
        <v>0</v>
      </c>
      <c r="F34" s="257">
        <f t="shared" si="0"/>
        <v>4.2200043393360813</v>
      </c>
      <c r="G34" s="257">
        <f t="shared" si="0"/>
        <v>5.2560161723574534</v>
      </c>
      <c r="H34" s="258">
        <f t="shared" si="0"/>
        <v>4.4294347671525065</v>
      </c>
      <c r="I34" s="257" t="e">
        <f t="shared" si="0"/>
        <v>#DIV/0!</v>
      </c>
    </row>
    <row r="35" spans="2:9" x14ac:dyDescent="0.25">
      <c r="B35" s="237" t="s">
        <v>254</v>
      </c>
      <c r="C35" s="257" t="e">
        <f t="shared" si="1"/>
        <v>#DIV/0!</v>
      </c>
      <c r="D35" s="257" t="e">
        <f t="shared" si="0"/>
        <v>#DIV/0!</v>
      </c>
      <c r="E35" s="257">
        <f t="shared" si="0"/>
        <v>0</v>
      </c>
      <c r="F35" s="257">
        <f t="shared" si="0"/>
        <v>4.3283582089552244</v>
      </c>
      <c r="G35" s="257">
        <f t="shared" si="0"/>
        <v>4.8180924287118971</v>
      </c>
      <c r="H35" s="258">
        <f t="shared" si="0"/>
        <v>2.8662420382165608</v>
      </c>
      <c r="I35" s="257">
        <f t="shared" si="0"/>
        <v>3.5508637236084453</v>
      </c>
    </row>
    <row r="36" spans="2:9" x14ac:dyDescent="0.25">
      <c r="B36" s="237" t="s">
        <v>255</v>
      </c>
      <c r="C36" s="257" t="e">
        <f t="shared" si="1"/>
        <v>#DIV/0!</v>
      </c>
      <c r="D36" s="257" t="e">
        <f t="shared" ref="D36:D48" si="2">D68/N68*100</f>
        <v>#DIV/0!</v>
      </c>
      <c r="E36" s="257">
        <f t="shared" ref="E36:E48" si="3">E68/O68*100</f>
        <v>0</v>
      </c>
      <c r="F36" s="257">
        <f t="shared" ref="F36:F48" si="4">F68/P68*100</f>
        <v>2.2122323435466695</v>
      </c>
      <c r="G36" s="257">
        <f t="shared" ref="G36:G48" si="5">G68/Q68*100</f>
        <v>2.2759495560032832</v>
      </c>
      <c r="H36" s="258">
        <f t="shared" ref="H36:H48" si="6">H68/R68*100</f>
        <v>1.8978882651697406</v>
      </c>
      <c r="I36" s="257" t="e">
        <f t="shared" ref="I36:I48" si="7">I68/S68*100</f>
        <v>#DIV/0!</v>
      </c>
    </row>
    <row r="37" spans="2:9" x14ac:dyDescent="0.25">
      <c r="B37" s="237" t="s">
        <v>256</v>
      </c>
      <c r="C37" s="257">
        <f t="shared" si="1"/>
        <v>2.5060372716088759</v>
      </c>
      <c r="D37" s="257">
        <f t="shared" si="2"/>
        <v>4.913149901206169</v>
      </c>
      <c r="E37" s="257">
        <f t="shared" si="3"/>
        <v>4.9686648118483543</v>
      </c>
      <c r="F37" s="257">
        <f t="shared" si="4"/>
        <v>5.5756479807112722</v>
      </c>
      <c r="G37" s="257">
        <f t="shared" si="5"/>
        <v>6.8347728427413958</v>
      </c>
      <c r="H37" s="258">
        <f t="shared" si="6"/>
        <v>6.2142770278487172</v>
      </c>
      <c r="I37" s="257" t="e">
        <f t="shared" si="7"/>
        <v>#DIV/0!</v>
      </c>
    </row>
    <row r="38" spans="2:9" x14ac:dyDescent="0.25">
      <c r="B38" s="237" t="s">
        <v>257</v>
      </c>
      <c r="C38" s="257" t="e">
        <f t="shared" si="1"/>
        <v>#DIV/0!</v>
      </c>
      <c r="D38" s="257" t="e">
        <f t="shared" si="2"/>
        <v>#DIV/0!</v>
      </c>
      <c r="E38" s="257">
        <f t="shared" si="3"/>
        <v>0</v>
      </c>
      <c r="F38" s="257">
        <f t="shared" si="4"/>
        <v>3.8807232737654651</v>
      </c>
      <c r="G38" s="257">
        <f t="shared" si="5"/>
        <v>2.191267513848159</v>
      </c>
      <c r="H38" s="258">
        <f t="shared" si="6"/>
        <v>2.0529480887537153</v>
      </c>
      <c r="I38" s="257" t="e">
        <f t="shared" si="7"/>
        <v>#DIV/0!</v>
      </c>
    </row>
    <row r="39" spans="2:9" x14ac:dyDescent="0.25">
      <c r="B39" s="237" t="s">
        <v>258</v>
      </c>
      <c r="C39" s="257" t="e">
        <f t="shared" si="1"/>
        <v>#DIV/0!</v>
      </c>
      <c r="D39" s="257" t="e">
        <f t="shared" si="2"/>
        <v>#DIV/0!</v>
      </c>
      <c r="E39" s="257">
        <f t="shared" si="3"/>
        <v>0</v>
      </c>
      <c r="F39" s="257">
        <f t="shared" si="4"/>
        <v>10.781404549950544</v>
      </c>
      <c r="G39" s="257">
        <f t="shared" si="5"/>
        <v>8.8263956564109716</v>
      </c>
      <c r="H39" s="258">
        <f t="shared" si="6"/>
        <v>5.7052225082751011</v>
      </c>
      <c r="I39" s="257">
        <f t="shared" si="7"/>
        <v>5.7085580640542224</v>
      </c>
    </row>
    <row r="40" spans="2:9" x14ac:dyDescent="0.25">
      <c r="B40" s="237" t="s">
        <v>259</v>
      </c>
      <c r="C40" s="257">
        <f t="shared" si="1"/>
        <v>4.1144459102902378</v>
      </c>
      <c r="D40" s="257">
        <f t="shared" si="2"/>
        <v>4.2739971805715751</v>
      </c>
      <c r="E40" s="257">
        <f t="shared" si="3"/>
        <v>4.1639026381589019</v>
      </c>
      <c r="F40" s="257">
        <f t="shared" si="4"/>
        <v>3.9337842648629406</v>
      </c>
      <c r="G40" s="257">
        <f t="shared" si="5"/>
        <v>1.2537719410089676</v>
      </c>
      <c r="H40" s="258">
        <f t="shared" si="6"/>
        <v>2.7747593914933253</v>
      </c>
      <c r="I40" s="257">
        <f t="shared" si="7"/>
        <v>2.8696970875296497</v>
      </c>
    </row>
    <row r="41" spans="2:9" x14ac:dyDescent="0.25">
      <c r="B41" s="237" t="s">
        <v>260</v>
      </c>
      <c r="C41" s="257" t="e">
        <f t="shared" si="1"/>
        <v>#DIV/0!</v>
      </c>
      <c r="D41" s="257">
        <f t="shared" si="2"/>
        <v>4.3624317641020856</v>
      </c>
      <c r="E41" s="257">
        <f t="shared" si="3"/>
        <v>6.9287230279448178</v>
      </c>
      <c r="F41" s="257">
        <f t="shared" si="4"/>
        <v>5.8257763121736739</v>
      </c>
      <c r="G41" s="257">
        <f t="shared" si="5"/>
        <v>6.4359985657941916</v>
      </c>
      <c r="H41" s="258">
        <f t="shared" si="6"/>
        <v>7.4087005097409397</v>
      </c>
      <c r="I41" s="257" t="e">
        <f t="shared" si="7"/>
        <v>#DIV/0!</v>
      </c>
    </row>
    <row r="42" spans="2:9" x14ac:dyDescent="0.25">
      <c r="B42" s="237" t="s">
        <v>261</v>
      </c>
      <c r="C42" s="257" t="e">
        <f t="shared" si="1"/>
        <v>#DIV/0!</v>
      </c>
      <c r="D42" s="257" t="e">
        <f t="shared" si="2"/>
        <v>#DIV/0!</v>
      </c>
      <c r="E42" s="257">
        <f t="shared" si="3"/>
        <v>0</v>
      </c>
      <c r="F42" s="257">
        <f t="shared" si="4"/>
        <v>4.0837161817253698</v>
      </c>
      <c r="G42" s="257">
        <f t="shared" si="5"/>
        <v>3.7913340935005699</v>
      </c>
      <c r="H42" s="258">
        <f t="shared" si="6"/>
        <v>3.1723801985021005</v>
      </c>
      <c r="I42" s="257" t="e">
        <f t="shared" si="7"/>
        <v>#DIV/0!</v>
      </c>
    </row>
    <row r="43" spans="2:9" x14ac:dyDescent="0.25">
      <c r="B43" s="237" t="s">
        <v>262</v>
      </c>
      <c r="C43" s="257">
        <f t="shared" si="1"/>
        <v>4.9162454157993851</v>
      </c>
      <c r="D43" s="257">
        <f t="shared" si="2"/>
        <v>7.0052410127703553</v>
      </c>
      <c r="E43" s="257">
        <f t="shared" si="3"/>
        <v>4.1642342868262308</v>
      </c>
      <c r="F43" s="257">
        <f t="shared" si="4"/>
        <v>2.1669626998223799</v>
      </c>
      <c r="G43" s="257">
        <f t="shared" si="5"/>
        <v>4.4536973594054707</v>
      </c>
      <c r="H43" s="258">
        <f t="shared" si="6"/>
        <v>4.0581554728803599</v>
      </c>
      <c r="I43" s="257" t="e">
        <f t="shared" si="7"/>
        <v>#DIV/0!</v>
      </c>
    </row>
    <row r="44" spans="2:9" x14ac:dyDescent="0.25">
      <c r="B44" s="237" t="s">
        <v>263</v>
      </c>
      <c r="C44" s="257" t="e">
        <f t="shared" si="1"/>
        <v>#DIV/0!</v>
      </c>
      <c r="D44" s="257" t="e">
        <f t="shared" si="2"/>
        <v>#DIV/0!</v>
      </c>
      <c r="E44" s="257">
        <f t="shared" si="3"/>
        <v>0</v>
      </c>
      <c r="F44" s="257">
        <f t="shared" si="4"/>
        <v>1.7786561264822136</v>
      </c>
      <c r="G44" s="257">
        <f t="shared" si="5"/>
        <v>0.97879282218597052</v>
      </c>
      <c r="H44" s="258">
        <f t="shared" si="6"/>
        <v>0.92754155569841124</v>
      </c>
      <c r="I44" s="257" t="e">
        <f t="shared" si="7"/>
        <v>#DIV/0!</v>
      </c>
    </row>
    <row r="45" spans="2:9" x14ac:dyDescent="0.25">
      <c r="B45" s="237" t="s">
        <v>264</v>
      </c>
      <c r="C45" s="257" t="e">
        <f t="shared" si="1"/>
        <v>#DIV/0!</v>
      </c>
      <c r="D45" s="257" t="e">
        <f t="shared" si="2"/>
        <v>#DIV/0!</v>
      </c>
      <c r="E45" s="257">
        <f t="shared" si="3"/>
        <v>0</v>
      </c>
      <c r="F45" s="257">
        <f t="shared" si="4"/>
        <v>3.5482602712797324</v>
      </c>
      <c r="G45" s="257">
        <f t="shared" si="5"/>
        <v>3.0806224762941792</v>
      </c>
      <c r="H45" s="258">
        <f t="shared" si="6"/>
        <v>3.2811059907834101</v>
      </c>
      <c r="I45" s="257" t="e">
        <f t="shared" si="7"/>
        <v>#DIV/0!</v>
      </c>
    </row>
    <row r="46" spans="2:9" x14ac:dyDescent="0.25">
      <c r="B46" s="237" t="s">
        <v>265</v>
      </c>
      <c r="C46" s="257" t="e">
        <f t="shared" si="1"/>
        <v>#DIV/0!</v>
      </c>
      <c r="D46" s="257" t="e">
        <f t="shared" si="2"/>
        <v>#DIV/0!</v>
      </c>
      <c r="E46" s="257">
        <f t="shared" si="3"/>
        <v>0</v>
      </c>
      <c r="F46" s="257">
        <f t="shared" si="4"/>
        <v>4.1397645271553358</v>
      </c>
      <c r="G46" s="257">
        <f t="shared" si="5"/>
        <v>2.8498168498168495</v>
      </c>
      <c r="H46" s="258">
        <f t="shared" si="6"/>
        <v>2.6275389702409067</v>
      </c>
      <c r="I46" s="257" t="e">
        <f t="shared" si="7"/>
        <v>#DIV/0!</v>
      </c>
    </row>
    <row r="47" spans="2:9" x14ac:dyDescent="0.25">
      <c r="B47" s="237" t="s">
        <v>266</v>
      </c>
      <c r="C47" s="257" t="e">
        <f t="shared" si="1"/>
        <v>#DIV/0!</v>
      </c>
      <c r="D47" s="257">
        <f t="shared" si="2"/>
        <v>2.833211944646759</v>
      </c>
      <c r="E47" s="257">
        <f t="shared" si="3"/>
        <v>2.268782544011902</v>
      </c>
      <c r="F47" s="257">
        <f t="shared" si="4"/>
        <v>2.1358373066069865</v>
      </c>
      <c r="G47" s="257">
        <f t="shared" si="5"/>
        <v>4.2532496241931206</v>
      </c>
      <c r="H47" s="258">
        <f t="shared" si="6"/>
        <v>5.7976079527803668</v>
      </c>
      <c r="I47" s="257" t="e">
        <f t="shared" si="7"/>
        <v>#DIV/0!</v>
      </c>
    </row>
    <row r="48" spans="2:9" x14ac:dyDescent="0.25">
      <c r="B48" s="237" t="s">
        <v>267</v>
      </c>
      <c r="C48" s="257" t="e">
        <f t="shared" si="1"/>
        <v>#DIV/0!</v>
      </c>
      <c r="D48" s="257">
        <f t="shared" si="2"/>
        <v>3.4348017898783638</v>
      </c>
      <c r="E48" s="257">
        <f t="shared" si="3"/>
        <v>3.6290950625616532</v>
      </c>
      <c r="F48" s="257">
        <f t="shared" si="4"/>
        <v>4.3896937624707206</v>
      </c>
      <c r="G48" s="257">
        <f t="shared" si="5"/>
        <v>2.8595493788165927</v>
      </c>
      <c r="H48" s="258">
        <f t="shared" si="6"/>
        <v>4.1821341126293339</v>
      </c>
      <c r="I48" s="257" t="e">
        <f t="shared" si="7"/>
        <v>#DIV/0!</v>
      </c>
    </row>
    <row r="50" spans="2:19" x14ac:dyDescent="0.25">
      <c r="B50" t="s">
        <v>514</v>
      </c>
      <c r="L50" t="s">
        <v>515</v>
      </c>
    </row>
    <row r="51" spans="2:19" x14ac:dyDescent="0.25">
      <c r="B51" s="235" t="s">
        <v>455</v>
      </c>
      <c r="C51" s="236">
        <v>1988</v>
      </c>
      <c r="D51" s="236">
        <v>1994</v>
      </c>
      <c r="E51" s="236">
        <v>1999</v>
      </c>
      <c r="F51" s="236">
        <v>2005</v>
      </c>
      <c r="G51" s="236">
        <v>2010</v>
      </c>
      <c r="H51" s="236">
        <v>2015</v>
      </c>
      <c r="I51" s="236">
        <v>2020</v>
      </c>
      <c r="L51" s="235" t="s">
        <v>455</v>
      </c>
      <c r="M51" s="236">
        <v>1988</v>
      </c>
      <c r="N51" s="236">
        <v>1994</v>
      </c>
      <c r="O51" s="236">
        <v>1999</v>
      </c>
      <c r="P51" s="236">
        <v>2005</v>
      </c>
      <c r="Q51" s="236">
        <v>2010</v>
      </c>
      <c r="R51" s="236">
        <v>2015</v>
      </c>
      <c r="S51" s="236">
        <v>2020</v>
      </c>
    </row>
    <row r="52" spans="2:19" x14ac:dyDescent="0.25">
      <c r="B52" s="237" t="s">
        <v>239</v>
      </c>
      <c r="C52" s="238">
        <f>SUM(C93,C130,C167,C204,C241,C278,C315,C352,C389)</f>
        <v>0</v>
      </c>
      <c r="D52" s="238">
        <f t="shared" ref="D52:I52" si="8">SUM(D93,D130,D167,D204,D241,D278,D315,D352,D389)</f>
        <v>0</v>
      </c>
      <c r="E52" s="238">
        <f t="shared" si="8"/>
        <v>0</v>
      </c>
      <c r="F52" s="238">
        <f t="shared" si="8"/>
        <v>0</v>
      </c>
      <c r="G52" s="238">
        <f t="shared" si="8"/>
        <v>0</v>
      </c>
      <c r="H52" s="238">
        <f>SUM(H93,H130,H167,H204,H241,H278,H315,H352,H389)</f>
        <v>692</v>
      </c>
      <c r="I52" s="238">
        <f t="shared" si="8"/>
        <v>0</v>
      </c>
      <c r="L52" s="237" t="s">
        <v>239</v>
      </c>
      <c r="M52" s="238">
        <f>SUM(M93,M130,M167,M204,M241,M278,M315,M352,M389)</f>
        <v>0</v>
      </c>
      <c r="N52" s="238">
        <f t="shared" ref="N52:S52" si="9">SUM(N93,N130,N167,N204,N241,N278,N315,N352,N389)</f>
        <v>0</v>
      </c>
      <c r="O52" s="238">
        <f t="shared" si="9"/>
        <v>0</v>
      </c>
      <c r="P52" s="238">
        <f t="shared" si="9"/>
        <v>0</v>
      </c>
      <c r="Q52" s="238">
        <f t="shared" si="9"/>
        <v>21210</v>
      </c>
      <c r="R52" s="260">
        <f>SUM(R93,R130,R167,R204,R241,R278,R315,R352,R389)</f>
        <v>22719</v>
      </c>
      <c r="S52" s="238">
        <f t="shared" si="9"/>
        <v>0</v>
      </c>
    </row>
    <row r="53" spans="2:19" x14ac:dyDescent="0.25">
      <c r="B53" s="237" t="s">
        <v>513</v>
      </c>
      <c r="C53" s="238">
        <f t="shared" ref="C53:I80" si="10">SUM(C94,C131,C168,C205,C242,C279,C316,C353,C390)</f>
        <v>0</v>
      </c>
      <c r="D53" s="238">
        <f t="shared" si="10"/>
        <v>0</v>
      </c>
      <c r="E53" s="238">
        <f t="shared" si="10"/>
        <v>0</v>
      </c>
      <c r="F53" s="238">
        <f t="shared" si="10"/>
        <v>777</v>
      </c>
      <c r="G53" s="238">
        <f t="shared" si="10"/>
        <v>842</v>
      </c>
      <c r="H53" s="238">
        <f t="shared" si="10"/>
        <v>730</v>
      </c>
      <c r="I53" s="238">
        <f t="shared" si="10"/>
        <v>0</v>
      </c>
      <c r="L53" s="237" t="s">
        <v>513</v>
      </c>
      <c r="M53" s="238">
        <f t="shared" ref="M53:S80" si="11">SUM(M94,M131,M168,M205,M242,M279,M316,M353,M390)</f>
        <v>0</v>
      </c>
      <c r="N53" s="238">
        <f t="shared" si="11"/>
        <v>0</v>
      </c>
      <c r="O53" s="238">
        <f t="shared" si="11"/>
        <v>0</v>
      </c>
      <c r="P53" s="238">
        <f t="shared" si="11"/>
        <v>20728</v>
      </c>
      <c r="Q53" s="238">
        <f t="shared" si="11"/>
        <v>20968</v>
      </c>
      <c r="R53" s="238">
        <f t="shared" si="11"/>
        <v>22456</v>
      </c>
      <c r="S53" s="238">
        <f t="shared" si="11"/>
        <v>0</v>
      </c>
    </row>
    <row r="54" spans="2:19" x14ac:dyDescent="0.25">
      <c r="B54" s="237" t="s">
        <v>241</v>
      </c>
      <c r="C54" s="238">
        <f t="shared" si="10"/>
        <v>587</v>
      </c>
      <c r="D54" s="238">
        <f t="shared" si="10"/>
        <v>1396</v>
      </c>
      <c r="E54" s="238">
        <f t="shared" si="10"/>
        <v>1055</v>
      </c>
      <c r="F54" s="238">
        <f t="shared" si="10"/>
        <v>957</v>
      </c>
      <c r="G54" s="238">
        <f t="shared" si="10"/>
        <v>1007</v>
      </c>
      <c r="H54" s="238">
        <f t="shared" si="10"/>
        <v>963</v>
      </c>
      <c r="I54" s="238">
        <f t="shared" si="10"/>
        <v>0</v>
      </c>
      <c r="L54" s="237" t="s">
        <v>241</v>
      </c>
      <c r="M54" s="238">
        <f t="shared" si="11"/>
        <v>13536</v>
      </c>
      <c r="N54" s="238">
        <f t="shared" si="11"/>
        <v>19023</v>
      </c>
      <c r="O54" s="238">
        <f t="shared" si="11"/>
        <v>22976</v>
      </c>
      <c r="P54" s="238">
        <f t="shared" si="11"/>
        <v>24443</v>
      </c>
      <c r="Q54" s="238">
        <f t="shared" si="11"/>
        <v>25675</v>
      </c>
      <c r="R54" s="238">
        <f t="shared" si="11"/>
        <v>28862</v>
      </c>
      <c r="S54" s="238">
        <f t="shared" si="11"/>
        <v>0</v>
      </c>
    </row>
    <row r="55" spans="2:19" x14ac:dyDescent="0.25">
      <c r="B55" s="237" t="s">
        <v>242</v>
      </c>
      <c r="C55" s="238">
        <f t="shared" si="10"/>
        <v>0</v>
      </c>
      <c r="D55" s="238">
        <f t="shared" si="10"/>
        <v>0</v>
      </c>
      <c r="E55" s="238">
        <f t="shared" si="10"/>
        <v>0</v>
      </c>
      <c r="F55" s="238">
        <f t="shared" si="10"/>
        <v>143</v>
      </c>
      <c r="G55" s="238">
        <f t="shared" si="10"/>
        <v>158</v>
      </c>
      <c r="H55" s="238">
        <f t="shared" si="10"/>
        <v>303</v>
      </c>
      <c r="I55" s="238">
        <f t="shared" si="10"/>
        <v>276</v>
      </c>
      <c r="L55" s="237" t="s">
        <v>242</v>
      </c>
      <c r="M55" s="238">
        <f t="shared" si="11"/>
        <v>0</v>
      </c>
      <c r="N55" s="238">
        <f t="shared" si="11"/>
        <v>0</v>
      </c>
      <c r="O55" s="238">
        <f t="shared" si="11"/>
        <v>5151</v>
      </c>
      <c r="P55" s="238">
        <f t="shared" si="11"/>
        <v>6588</v>
      </c>
      <c r="Q55" s="238">
        <f t="shared" si="11"/>
        <v>8633</v>
      </c>
      <c r="R55" s="238">
        <f t="shared" si="11"/>
        <v>11433</v>
      </c>
      <c r="S55" s="238">
        <f t="shared" si="11"/>
        <v>12063</v>
      </c>
    </row>
    <row r="56" spans="2:19" x14ac:dyDescent="0.25">
      <c r="B56" s="237" t="s">
        <v>243</v>
      </c>
      <c r="C56" s="238">
        <f t="shared" si="10"/>
        <v>0</v>
      </c>
      <c r="D56" s="238">
        <f t="shared" si="10"/>
        <v>0</v>
      </c>
      <c r="E56" s="238">
        <f t="shared" si="10"/>
        <v>0</v>
      </c>
      <c r="F56" s="238">
        <f t="shared" si="10"/>
        <v>449</v>
      </c>
      <c r="G56" s="238">
        <f t="shared" si="10"/>
        <v>527</v>
      </c>
      <c r="H56" s="238">
        <f t="shared" si="10"/>
        <v>500</v>
      </c>
      <c r="I56" s="238">
        <f t="shared" si="10"/>
        <v>0</v>
      </c>
      <c r="L56" s="237" t="s">
        <v>243</v>
      </c>
      <c r="M56" s="238">
        <f t="shared" si="11"/>
        <v>0</v>
      </c>
      <c r="N56" s="238">
        <f t="shared" si="11"/>
        <v>0</v>
      </c>
      <c r="O56" s="238">
        <f t="shared" si="11"/>
        <v>9663</v>
      </c>
      <c r="P56" s="238">
        <f t="shared" si="11"/>
        <v>10222</v>
      </c>
      <c r="Q56" s="238">
        <f t="shared" si="11"/>
        <v>11466</v>
      </c>
      <c r="R56" s="238">
        <f t="shared" si="11"/>
        <v>12985</v>
      </c>
      <c r="S56" s="238">
        <f t="shared" si="11"/>
        <v>0</v>
      </c>
    </row>
    <row r="57" spans="2:19" x14ac:dyDescent="0.25">
      <c r="B57" s="237" t="s">
        <v>244</v>
      </c>
      <c r="C57" s="238">
        <f t="shared" si="10"/>
        <v>0</v>
      </c>
      <c r="D57" s="238">
        <f t="shared" si="10"/>
        <v>909</v>
      </c>
      <c r="E57" s="238">
        <f t="shared" si="10"/>
        <v>1123</v>
      </c>
      <c r="F57" s="238">
        <f t="shared" si="10"/>
        <v>957</v>
      </c>
      <c r="G57" s="238">
        <f t="shared" si="10"/>
        <v>1292</v>
      </c>
      <c r="H57" s="238">
        <f t="shared" si="10"/>
        <v>1071</v>
      </c>
      <c r="I57" s="238">
        <f t="shared" si="10"/>
        <v>0</v>
      </c>
      <c r="L57" s="237" t="s">
        <v>244</v>
      </c>
      <c r="M57" s="238">
        <f t="shared" si="11"/>
        <v>0</v>
      </c>
      <c r="N57" s="238">
        <f t="shared" si="11"/>
        <v>16917</v>
      </c>
      <c r="O57" s="238">
        <f t="shared" si="11"/>
        <v>20485</v>
      </c>
      <c r="P57" s="238">
        <f t="shared" si="11"/>
        <v>20769</v>
      </c>
      <c r="Q57" s="238">
        <f t="shared" si="11"/>
        <v>24375</v>
      </c>
      <c r="R57" s="238">
        <f t="shared" si="11"/>
        <v>25403</v>
      </c>
      <c r="S57" s="238">
        <f t="shared" si="11"/>
        <v>0</v>
      </c>
    </row>
    <row r="58" spans="2:19" x14ac:dyDescent="0.25">
      <c r="B58" s="237" t="s">
        <v>307</v>
      </c>
      <c r="C58" s="238">
        <f t="shared" si="10"/>
        <v>0</v>
      </c>
      <c r="D58" s="238">
        <f t="shared" si="10"/>
        <v>747</v>
      </c>
      <c r="E58" s="238">
        <f t="shared" si="10"/>
        <v>1295</v>
      </c>
      <c r="F58" s="238">
        <f t="shared" si="10"/>
        <v>750</v>
      </c>
      <c r="G58" s="238">
        <f t="shared" si="10"/>
        <v>916</v>
      </c>
      <c r="H58" s="238">
        <f t="shared" si="10"/>
        <v>512</v>
      </c>
      <c r="I58" s="238">
        <f t="shared" si="10"/>
        <v>1081</v>
      </c>
      <c r="L58" s="237" t="s">
        <v>307</v>
      </c>
      <c r="M58" s="238">
        <f t="shared" si="11"/>
        <v>14082</v>
      </c>
      <c r="N58" s="238">
        <f t="shared" si="11"/>
        <v>17655</v>
      </c>
      <c r="O58" s="238">
        <f t="shared" si="11"/>
        <v>21128</v>
      </c>
      <c r="P58" s="238">
        <f t="shared" si="11"/>
        <v>23827</v>
      </c>
      <c r="Q58" s="238">
        <f t="shared" si="11"/>
        <v>23759</v>
      </c>
      <c r="R58" s="238">
        <f t="shared" si="11"/>
        <v>26463</v>
      </c>
      <c r="S58" s="238">
        <f t="shared" si="11"/>
        <v>30988</v>
      </c>
    </row>
    <row r="59" spans="2:19" x14ac:dyDescent="0.25">
      <c r="B59" s="237" t="s">
        <v>246</v>
      </c>
      <c r="C59" s="238">
        <f t="shared" si="10"/>
        <v>0</v>
      </c>
      <c r="D59" s="238">
        <f t="shared" si="10"/>
        <v>0</v>
      </c>
      <c r="E59" s="238">
        <f t="shared" si="10"/>
        <v>0</v>
      </c>
      <c r="F59" s="238">
        <f t="shared" si="10"/>
        <v>472</v>
      </c>
      <c r="G59" s="238">
        <f t="shared" si="10"/>
        <v>336</v>
      </c>
      <c r="H59" s="238">
        <f t="shared" si="10"/>
        <v>538</v>
      </c>
      <c r="I59" s="238">
        <f t="shared" si="10"/>
        <v>644</v>
      </c>
      <c r="L59" s="237" t="s">
        <v>246</v>
      </c>
      <c r="M59" s="238">
        <f t="shared" si="11"/>
        <v>0</v>
      </c>
      <c r="N59" s="238">
        <f t="shared" si="11"/>
        <v>0</v>
      </c>
      <c r="O59" s="238">
        <f t="shared" si="11"/>
        <v>6216</v>
      </c>
      <c r="P59" s="238">
        <f t="shared" si="11"/>
        <v>9805</v>
      </c>
      <c r="Q59" s="238">
        <f t="shared" si="11"/>
        <v>9552</v>
      </c>
      <c r="R59" s="238">
        <f t="shared" si="11"/>
        <v>12782</v>
      </c>
      <c r="S59" s="238">
        <f t="shared" si="11"/>
        <v>13218</v>
      </c>
    </row>
    <row r="60" spans="2:19" x14ac:dyDescent="0.25">
      <c r="B60" s="237" t="s">
        <v>247</v>
      </c>
      <c r="C60" s="238">
        <f t="shared" si="10"/>
        <v>0</v>
      </c>
      <c r="D60" s="238">
        <f t="shared" si="10"/>
        <v>646</v>
      </c>
      <c r="E60" s="238">
        <f t="shared" si="10"/>
        <v>723</v>
      </c>
      <c r="F60" s="238">
        <f t="shared" si="10"/>
        <v>1544</v>
      </c>
      <c r="G60" s="238">
        <f t="shared" si="10"/>
        <v>782</v>
      </c>
      <c r="H60" s="238">
        <f t="shared" si="10"/>
        <v>738</v>
      </c>
      <c r="I60" s="238">
        <f t="shared" si="10"/>
        <v>0</v>
      </c>
      <c r="L60" s="237" t="s">
        <v>247</v>
      </c>
      <c r="M60" s="238">
        <f t="shared" si="11"/>
        <v>0</v>
      </c>
      <c r="N60" s="238">
        <f t="shared" si="11"/>
        <v>18960</v>
      </c>
      <c r="O60" s="238">
        <f t="shared" si="11"/>
        <v>26312</v>
      </c>
      <c r="P60" s="238">
        <f t="shared" si="11"/>
        <v>29539</v>
      </c>
      <c r="Q60" s="238">
        <f t="shared" si="11"/>
        <v>26669</v>
      </c>
      <c r="R60" s="238">
        <f t="shared" si="11"/>
        <v>27343</v>
      </c>
      <c r="S60" s="238">
        <f t="shared" si="11"/>
        <v>0</v>
      </c>
    </row>
    <row r="61" spans="2:19" x14ac:dyDescent="0.25">
      <c r="B61" s="237" t="s">
        <v>248</v>
      </c>
      <c r="C61" s="238">
        <f t="shared" si="10"/>
        <v>690</v>
      </c>
      <c r="D61" s="238">
        <f t="shared" si="10"/>
        <v>587</v>
      </c>
      <c r="E61" s="238">
        <f t="shared" si="10"/>
        <v>968</v>
      </c>
      <c r="F61" s="238">
        <f t="shared" si="10"/>
        <v>1075</v>
      </c>
      <c r="G61" s="238">
        <f t="shared" si="10"/>
        <v>797</v>
      </c>
      <c r="H61" s="238">
        <f t="shared" si="10"/>
        <v>457</v>
      </c>
      <c r="I61" s="238">
        <f t="shared" si="10"/>
        <v>353</v>
      </c>
      <c r="L61" s="237" t="s">
        <v>248</v>
      </c>
      <c r="M61" s="238">
        <f t="shared" si="11"/>
        <v>13079</v>
      </c>
      <c r="N61" s="238">
        <f t="shared" si="11"/>
        <v>15005</v>
      </c>
      <c r="O61" s="238">
        <f t="shared" si="11"/>
        <v>19494</v>
      </c>
      <c r="P61" s="238">
        <f t="shared" si="11"/>
        <v>24876</v>
      </c>
      <c r="Q61" s="238">
        <f t="shared" si="11"/>
        <v>24322</v>
      </c>
      <c r="R61" s="238">
        <f t="shared" si="11"/>
        <v>19986</v>
      </c>
      <c r="S61" s="238">
        <f t="shared" si="11"/>
        <v>19070</v>
      </c>
    </row>
    <row r="62" spans="2:19" x14ac:dyDescent="0.25">
      <c r="B62" s="237" t="s">
        <v>249</v>
      </c>
      <c r="C62" s="238">
        <f t="shared" si="10"/>
        <v>623</v>
      </c>
      <c r="D62" s="238">
        <f t="shared" si="10"/>
        <v>989</v>
      </c>
      <c r="E62" s="238">
        <f t="shared" si="10"/>
        <v>628</v>
      </c>
      <c r="F62" s="238">
        <f t="shared" si="10"/>
        <v>597</v>
      </c>
      <c r="G62" s="238">
        <f t="shared" si="10"/>
        <v>1209</v>
      </c>
      <c r="H62" s="238">
        <f t="shared" si="10"/>
        <v>1078</v>
      </c>
      <c r="I62" s="238">
        <f t="shared" si="10"/>
        <v>842</v>
      </c>
      <c r="L62" s="237" t="s">
        <v>249</v>
      </c>
      <c r="M62" s="238">
        <f t="shared" si="11"/>
        <v>12859</v>
      </c>
      <c r="N62" s="238">
        <f t="shared" si="11"/>
        <v>16745</v>
      </c>
      <c r="O62" s="238">
        <f t="shared" si="11"/>
        <v>17037</v>
      </c>
      <c r="P62" s="238">
        <f t="shared" si="11"/>
        <v>21822</v>
      </c>
      <c r="Q62" s="238">
        <f t="shared" si="11"/>
        <v>25401</v>
      </c>
      <c r="R62" s="238">
        <f t="shared" si="11"/>
        <v>24726</v>
      </c>
      <c r="S62" s="238">
        <f t="shared" si="11"/>
        <v>23276</v>
      </c>
    </row>
    <row r="63" spans="2:19" x14ac:dyDescent="0.25">
      <c r="B63" s="237" t="s">
        <v>250</v>
      </c>
      <c r="C63" s="238">
        <f t="shared" si="10"/>
        <v>697</v>
      </c>
      <c r="D63" s="238">
        <f t="shared" si="10"/>
        <v>540</v>
      </c>
      <c r="E63" s="238">
        <f t="shared" si="10"/>
        <v>775</v>
      </c>
      <c r="F63" s="238">
        <f t="shared" si="10"/>
        <v>665</v>
      </c>
      <c r="G63" s="238">
        <f t="shared" si="10"/>
        <v>563</v>
      </c>
      <c r="H63" s="238">
        <f t="shared" si="10"/>
        <v>602</v>
      </c>
      <c r="I63" s="238">
        <f t="shared" si="10"/>
        <v>590</v>
      </c>
      <c r="L63" s="237" t="s">
        <v>250</v>
      </c>
      <c r="M63" s="238">
        <f t="shared" si="11"/>
        <v>13151</v>
      </c>
      <c r="N63" s="238">
        <f t="shared" si="11"/>
        <v>18870</v>
      </c>
      <c r="O63" s="238">
        <f t="shared" si="11"/>
        <v>20781</v>
      </c>
      <c r="P63" s="238">
        <f t="shared" si="11"/>
        <v>23052</v>
      </c>
      <c r="Q63" s="238">
        <f t="shared" si="11"/>
        <v>22181</v>
      </c>
      <c r="R63" s="238">
        <f t="shared" si="11"/>
        <v>23519</v>
      </c>
      <c r="S63" s="238">
        <f t="shared" si="11"/>
        <v>22958</v>
      </c>
    </row>
    <row r="64" spans="2:19" x14ac:dyDescent="0.25">
      <c r="B64" s="237" t="s">
        <v>251</v>
      </c>
      <c r="C64" s="238">
        <f t="shared" si="10"/>
        <v>0</v>
      </c>
      <c r="D64" s="238">
        <f t="shared" si="10"/>
        <v>0</v>
      </c>
      <c r="E64" s="238">
        <f t="shared" si="10"/>
        <v>0</v>
      </c>
      <c r="F64" s="238">
        <f t="shared" si="10"/>
        <v>337</v>
      </c>
      <c r="G64" s="238">
        <f t="shared" si="10"/>
        <v>329</v>
      </c>
      <c r="H64" s="238">
        <f t="shared" si="10"/>
        <v>334</v>
      </c>
      <c r="I64" s="238">
        <f t="shared" si="10"/>
        <v>0</v>
      </c>
      <c r="L64" s="237" t="s">
        <v>251</v>
      </c>
      <c r="M64" s="238">
        <f t="shared" si="11"/>
        <v>0</v>
      </c>
      <c r="N64" s="238">
        <f t="shared" si="11"/>
        <v>0</v>
      </c>
      <c r="O64" s="238">
        <f t="shared" si="11"/>
        <v>0</v>
      </c>
      <c r="P64" s="238">
        <f t="shared" si="11"/>
        <v>15232</v>
      </c>
      <c r="Q64" s="238">
        <f t="shared" si="11"/>
        <v>15646</v>
      </c>
      <c r="R64" s="238">
        <f t="shared" si="11"/>
        <v>18147</v>
      </c>
      <c r="S64" s="238">
        <f t="shared" si="11"/>
        <v>0</v>
      </c>
    </row>
    <row r="65" spans="2:19" x14ac:dyDescent="0.25">
      <c r="B65" s="237" t="s">
        <v>252</v>
      </c>
      <c r="C65" s="238">
        <f t="shared" si="10"/>
        <v>1150</v>
      </c>
      <c r="D65" s="238">
        <f t="shared" si="10"/>
        <v>1354</v>
      </c>
      <c r="E65" s="238">
        <f t="shared" si="10"/>
        <v>1309</v>
      </c>
      <c r="F65" s="238">
        <f t="shared" si="10"/>
        <v>0</v>
      </c>
      <c r="G65" s="238">
        <f t="shared" si="10"/>
        <v>1178</v>
      </c>
      <c r="H65" s="238">
        <f t="shared" si="10"/>
        <v>821</v>
      </c>
      <c r="I65" s="238">
        <f t="shared" si="10"/>
        <v>524</v>
      </c>
      <c r="L65" s="237" t="s">
        <v>252</v>
      </c>
      <c r="M65" s="238">
        <f t="shared" si="11"/>
        <v>15049</v>
      </c>
      <c r="N65" s="238">
        <f t="shared" si="11"/>
        <v>19833</v>
      </c>
      <c r="O65" s="238">
        <f t="shared" si="11"/>
        <v>23811</v>
      </c>
      <c r="P65" s="238">
        <f t="shared" si="11"/>
        <v>24913</v>
      </c>
      <c r="Q65" s="238">
        <f t="shared" si="11"/>
        <v>24753</v>
      </c>
      <c r="R65" s="238">
        <f t="shared" si="11"/>
        <v>25773</v>
      </c>
      <c r="S65" s="238">
        <f t="shared" si="11"/>
        <v>24202</v>
      </c>
    </row>
    <row r="66" spans="2:19" x14ac:dyDescent="0.25">
      <c r="B66" s="237" t="s">
        <v>253</v>
      </c>
      <c r="C66" s="238">
        <f t="shared" si="10"/>
        <v>0</v>
      </c>
      <c r="D66" s="238">
        <f t="shared" si="10"/>
        <v>0</v>
      </c>
      <c r="E66" s="238">
        <f t="shared" si="10"/>
        <v>0</v>
      </c>
      <c r="F66" s="238">
        <f t="shared" si="10"/>
        <v>1167</v>
      </c>
      <c r="G66" s="238">
        <f t="shared" si="10"/>
        <v>1898</v>
      </c>
      <c r="H66" s="238">
        <f t="shared" si="10"/>
        <v>1246</v>
      </c>
      <c r="I66" s="238">
        <f t="shared" si="10"/>
        <v>0</v>
      </c>
      <c r="L66" s="237" t="s">
        <v>253</v>
      </c>
      <c r="M66" s="238">
        <f t="shared" si="11"/>
        <v>0</v>
      </c>
      <c r="N66" s="238">
        <f t="shared" si="11"/>
        <v>0</v>
      </c>
      <c r="O66" s="238">
        <f t="shared" si="11"/>
        <v>24545</v>
      </c>
      <c r="P66" s="238">
        <f t="shared" si="11"/>
        <v>27654</v>
      </c>
      <c r="Q66" s="238">
        <f t="shared" si="11"/>
        <v>36111</v>
      </c>
      <c r="R66" s="238">
        <f t="shared" si="11"/>
        <v>28130</v>
      </c>
      <c r="S66" s="238">
        <f t="shared" si="11"/>
        <v>0</v>
      </c>
    </row>
    <row r="67" spans="2:19" x14ac:dyDescent="0.25">
      <c r="B67" s="237" t="s">
        <v>254</v>
      </c>
      <c r="C67" s="238">
        <f t="shared" si="10"/>
        <v>0</v>
      </c>
      <c r="D67" s="238">
        <f t="shared" si="10"/>
        <v>0</v>
      </c>
      <c r="E67" s="238">
        <f t="shared" si="10"/>
        <v>0</v>
      </c>
      <c r="F67" s="238">
        <f t="shared" si="10"/>
        <v>406</v>
      </c>
      <c r="G67" s="238">
        <f t="shared" si="10"/>
        <v>490</v>
      </c>
      <c r="H67" s="238">
        <f t="shared" si="10"/>
        <v>369</v>
      </c>
      <c r="I67" s="238">
        <f t="shared" si="10"/>
        <v>518</v>
      </c>
      <c r="L67" s="237" t="s">
        <v>254</v>
      </c>
      <c r="M67" s="238">
        <f t="shared" si="11"/>
        <v>0</v>
      </c>
      <c r="N67" s="238">
        <f t="shared" si="11"/>
        <v>0</v>
      </c>
      <c r="O67" s="238">
        <f t="shared" si="11"/>
        <v>5117</v>
      </c>
      <c r="P67" s="238">
        <f t="shared" si="11"/>
        <v>9380</v>
      </c>
      <c r="Q67" s="238">
        <f t="shared" si="11"/>
        <v>10170</v>
      </c>
      <c r="R67" s="238">
        <f t="shared" si="11"/>
        <v>12874</v>
      </c>
      <c r="S67" s="238">
        <f t="shared" si="11"/>
        <v>14588</v>
      </c>
    </row>
    <row r="68" spans="2:19" x14ac:dyDescent="0.25">
      <c r="B68" s="237" t="s">
        <v>255</v>
      </c>
      <c r="C68" s="238">
        <f t="shared" si="10"/>
        <v>0</v>
      </c>
      <c r="D68" s="238">
        <f t="shared" si="10"/>
        <v>0</v>
      </c>
      <c r="E68" s="238">
        <f t="shared" si="10"/>
        <v>0</v>
      </c>
      <c r="F68" s="238">
        <f t="shared" si="10"/>
        <v>187</v>
      </c>
      <c r="G68" s="238">
        <f t="shared" si="10"/>
        <v>305</v>
      </c>
      <c r="H68" s="238">
        <f t="shared" si="10"/>
        <v>284</v>
      </c>
      <c r="I68" s="238">
        <f t="shared" si="10"/>
        <v>0</v>
      </c>
      <c r="L68" s="237" t="s">
        <v>255</v>
      </c>
      <c r="M68" s="238">
        <f t="shared" si="11"/>
        <v>0</v>
      </c>
      <c r="N68" s="238">
        <f t="shared" si="11"/>
        <v>0</v>
      </c>
      <c r="O68" s="238">
        <f t="shared" si="11"/>
        <v>6653</v>
      </c>
      <c r="P68" s="238">
        <f t="shared" si="11"/>
        <v>8453</v>
      </c>
      <c r="Q68" s="238">
        <f t="shared" si="11"/>
        <v>13401</v>
      </c>
      <c r="R68" s="238">
        <f t="shared" si="11"/>
        <v>14964</v>
      </c>
      <c r="S68" s="238">
        <f t="shared" si="11"/>
        <v>0</v>
      </c>
    </row>
    <row r="69" spans="2:19" x14ac:dyDescent="0.25">
      <c r="B69" s="237" t="s">
        <v>256</v>
      </c>
      <c r="C69" s="238">
        <f t="shared" si="10"/>
        <v>550</v>
      </c>
      <c r="D69" s="238">
        <f t="shared" si="10"/>
        <v>1666</v>
      </c>
      <c r="E69" s="238">
        <f t="shared" si="10"/>
        <v>1768</v>
      </c>
      <c r="F69" s="238">
        <f t="shared" si="10"/>
        <v>2405</v>
      </c>
      <c r="G69" s="238">
        <f t="shared" si="10"/>
        <v>2556</v>
      </c>
      <c r="H69" s="238">
        <f t="shared" si="10"/>
        <v>2555</v>
      </c>
      <c r="I69" s="238">
        <f t="shared" si="10"/>
        <v>0</v>
      </c>
      <c r="L69" s="237" t="s">
        <v>256</v>
      </c>
      <c r="M69" s="238">
        <f t="shared" si="11"/>
        <v>21947</v>
      </c>
      <c r="N69" s="238">
        <f t="shared" si="11"/>
        <v>33909</v>
      </c>
      <c r="O69" s="238">
        <f t="shared" si="11"/>
        <v>35583</v>
      </c>
      <c r="P69" s="238">
        <f t="shared" si="11"/>
        <v>43134</v>
      </c>
      <c r="Q69" s="238">
        <f t="shared" si="11"/>
        <v>37397</v>
      </c>
      <c r="R69" s="238">
        <f t="shared" si="11"/>
        <v>41115</v>
      </c>
      <c r="S69" s="238">
        <f t="shared" si="11"/>
        <v>0</v>
      </c>
    </row>
    <row r="70" spans="2:19" x14ac:dyDescent="0.25">
      <c r="B70" s="237" t="s">
        <v>257</v>
      </c>
      <c r="C70" s="238">
        <f t="shared" si="10"/>
        <v>0</v>
      </c>
      <c r="D70" s="238">
        <f t="shared" si="10"/>
        <v>0</v>
      </c>
      <c r="E70" s="238">
        <f t="shared" si="10"/>
        <v>0</v>
      </c>
      <c r="F70" s="238">
        <f t="shared" si="10"/>
        <v>367</v>
      </c>
      <c r="G70" s="238">
        <f t="shared" si="10"/>
        <v>269</v>
      </c>
      <c r="H70" s="238">
        <f t="shared" si="10"/>
        <v>297</v>
      </c>
      <c r="I70" s="238">
        <f t="shared" si="10"/>
        <v>0</v>
      </c>
      <c r="L70" s="237" t="s">
        <v>257</v>
      </c>
      <c r="M70" s="238">
        <f t="shared" si="11"/>
        <v>0</v>
      </c>
      <c r="N70" s="238">
        <f t="shared" si="11"/>
        <v>0</v>
      </c>
      <c r="O70" s="238">
        <f t="shared" si="11"/>
        <v>7122</v>
      </c>
      <c r="P70" s="238">
        <f t="shared" si="11"/>
        <v>9457</v>
      </c>
      <c r="Q70" s="238">
        <f t="shared" si="11"/>
        <v>12276</v>
      </c>
      <c r="R70" s="238">
        <f t="shared" si="11"/>
        <v>14467</v>
      </c>
      <c r="S70" s="238">
        <f t="shared" si="11"/>
        <v>0</v>
      </c>
    </row>
    <row r="71" spans="2:19" x14ac:dyDescent="0.25">
      <c r="B71" s="237" t="s">
        <v>258</v>
      </c>
      <c r="C71" s="238">
        <f t="shared" si="10"/>
        <v>0</v>
      </c>
      <c r="D71" s="238">
        <f t="shared" si="10"/>
        <v>0</v>
      </c>
      <c r="E71" s="238">
        <f t="shared" si="10"/>
        <v>0</v>
      </c>
      <c r="F71" s="238">
        <f t="shared" si="10"/>
        <v>2616</v>
      </c>
      <c r="G71" s="238">
        <f t="shared" si="10"/>
        <v>1902</v>
      </c>
      <c r="H71" s="238">
        <f t="shared" si="10"/>
        <v>1241</v>
      </c>
      <c r="I71" s="238">
        <f t="shared" si="10"/>
        <v>1196</v>
      </c>
      <c r="L71" s="237" t="s">
        <v>258</v>
      </c>
      <c r="M71" s="238">
        <f t="shared" si="11"/>
        <v>0</v>
      </c>
      <c r="N71" s="238">
        <f t="shared" si="11"/>
        <v>0</v>
      </c>
      <c r="O71" s="238">
        <f t="shared" si="11"/>
        <v>17482</v>
      </c>
      <c r="P71" s="238">
        <f t="shared" si="11"/>
        <v>24264</v>
      </c>
      <c r="Q71" s="238">
        <f t="shared" si="11"/>
        <v>21549</v>
      </c>
      <c r="R71" s="238">
        <f t="shared" si="11"/>
        <v>21752</v>
      </c>
      <c r="S71" s="238">
        <f t="shared" si="11"/>
        <v>20951</v>
      </c>
    </row>
    <row r="72" spans="2:19" x14ac:dyDescent="0.25">
      <c r="B72" s="237" t="s">
        <v>259</v>
      </c>
      <c r="C72" s="238">
        <f t="shared" si="10"/>
        <v>499</v>
      </c>
      <c r="D72" s="238">
        <f t="shared" si="10"/>
        <v>667</v>
      </c>
      <c r="E72" s="238">
        <f t="shared" si="10"/>
        <v>816</v>
      </c>
      <c r="F72" s="238">
        <f t="shared" si="10"/>
        <v>884</v>
      </c>
      <c r="G72" s="238">
        <f t="shared" si="10"/>
        <v>295</v>
      </c>
      <c r="H72" s="238">
        <f t="shared" si="10"/>
        <v>715</v>
      </c>
      <c r="I72" s="238">
        <f t="shared" si="10"/>
        <v>738</v>
      </c>
      <c r="L72" s="237" t="s">
        <v>259</v>
      </c>
      <c r="M72" s="238">
        <f t="shared" si="11"/>
        <v>12128</v>
      </c>
      <c r="N72" s="238">
        <f t="shared" si="11"/>
        <v>15606</v>
      </c>
      <c r="O72" s="238">
        <f t="shared" si="11"/>
        <v>19597</v>
      </c>
      <c r="P72" s="238">
        <f t="shared" si="11"/>
        <v>22472</v>
      </c>
      <c r="Q72" s="238">
        <f t="shared" si="11"/>
        <v>23529</v>
      </c>
      <c r="R72" s="238">
        <f t="shared" si="11"/>
        <v>25768</v>
      </c>
      <c r="S72" s="238">
        <f t="shared" si="11"/>
        <v>25717</v>
      </c>
    </row>
    <row r="73" spans="2:19" x14ac:dyDescent="0.25">
      <c r="B73" s="237" t="s">
        <v>260</v>
      </c>
      <c r="C73" s="238">
        <f t="shared" si="10"/>
        <v>0</v>
      </c>
      <c r="D73" s="238">
        <f t="shared" si="10"/>
        <v>935</v>
      </c>
      <c r="E73" s="238">
        <f t="shared" si="10"/>
        <v>1567</v>
      </c>
      <c r="F73" s="238">
        <f t="shared" si="10"/>
        <v>1484</v>
      </c>
      <c r="G73" s="238">
        <f t="shared" si="10"/>
        <v>1795</v>
      </c>
      <c r="H73" s="238">
        <f t="shared" si="10"/>
        <v>2122</v>
      </c>
      <c r="I73" s="238">
        <f t="shared" si="10"/>
        <v>0</v>
      </c>
      <c r="L73" s="237" t="s">
        <v>260</v>
      </c>
      <c r="M73" s="238">
        <f t="shared" si="11"/>
        <v>0</v>
      </c>
      <c r="N73" s="238">
        <f t="shared" si="11"/>
        <v>21433</v>
      </c>
      <c r="O73" s="238">
        <f t="shared" si="11"/>
        <v>22616</v>
      </c>
      <c r="P73" s="238">
        <f t="shared" si="11"/>
        <v>25473</v>
      </c>
      <c r="Q73" s="238">
        <f t="shared" si="11"/>
        <v>27890</v>
      </c>
      <c r="R73" s="238">
        <f t="shared" si="11"/>
        <v>28642</v>
      </c>
      <c r="S73" s="238">
        <f t="shared" si="11"/>
        <v>0</v>
      </c>
    </row>
    <row r="74" spans="2:19" x14ac:dyDescent="0.25">
      <c r="B74" s="237" t="s">
        <v>261</v>
      </c>
      <c r="C74" s="238">
        <f t="shared" si="10"/>
        <v>0</v>
      </c>
      <c r="D74" s="238">
        <f t="shared" si="10"/>
        <v>0</v>
      </c>
      <c r="E74" s="238">
        <f t="shared" si="10"/>
        <v>0</v>
      </c>
      <c r="F74" s="238">
        <f t="shared" si="10"/>
        <v>400</v>
      </c>
      <c r="G74" s="238">
        <f t="shared" si="10"/>
        <v>532</v>
      </c>
      <c r="H74" s="238">
        <f t="shared" si="10"/>
        <v>521</v>
      </c>
      <c r="I74" s="238">
        <f t="shared" si="10"/>
        <v>0</v>
      </c>
      <c r="L74" s="237" t="s">
        <v>261</v>
      </c>
      <c r="M74" s="238">
        <f t="shared" si="11"/>
        <v>0</v>
      </c>
      <c r="N74" s="238">
        <f t="shared" si="11"/>
        <v>0</v>
      </c>
      <c r="O74" s="238">
        <f t="shared" si="11"/>
        <v>8261</v>
      </c>
      <c r="P74" s="238">
        <f t="shared" si="11"/>
        <v>9795</v>
      </c>
      <c r="Q74" s="238">
        <f t="shared" si="11"/>
        <v>14032</v>
      </c>
      <c r="R74" s="238">
        <f t="shared" si="11"/>
        <v>16423</v>
      </c>
      <c r="S74" s="238">
        <f t="shared" si="11"/>
        <v>0</v>
      </c>
    </row>
    <row r="75" spans="2:19" x14ac:dyDescent="0.25">
      <c r="B75" s="237" t="s">
        <v>262</v>
      </c>
      <c r="C75" s="238">
        <f t="shared" si="10"/>
        <v>496</v>
      </c>
      <c r="D75" s="238">
        <f t="shared" si="10"/>
        <v>949</v>
      </c>
      <c r="E75" s="238">
        <f t="shared" si="10"/>
        <v>642</v>
      </c>
      <c r="F75" s="238">
        <f t="shared" si="10"/>
        <v>366</v>
      </c>
      <c r="G75" s="238">
        <f t="shared" si="10"/>
        <v>845</v>
      </c>
      <c r="H75" s="238">
        <f t="shared" si="10"/>
        <v>829</v>
      </c>
      <c r="I75" s="238">
        <f t="shared" si="10"/>
        <v>0</v>
      </c>
      <c r="L75" s="237" t="s">
        <v>262</v>
      </c>
      <c r="M75" s="238">
        <f t="shared" si="11"/>
        <v>10089</v>
      </c>
      <c r="N75" s="238">
        <f t="shared" si="11"/>
        <v>13547</v>
      </c>
      <c r="O75" s="238">
        <f t="shared" si="11"/>
        <v>15417</v>
      </c>
      <c r="P75" s="238">
        <f t="shared" si="11"/>
        <v>16890</v>
      </c>
      <c r="Q75" s="238">
        <f t="shared" si="11"/>
        <v>18973</v>
      </c>
      <c r="R75" s="238">
        <f t="shared" si="11"/>
        <v>20428</v>
      </c>
      <c r="S75" s="238">
        <f t="shared" si="11"/>
        <v>0</v>
      </c>
    </row>
    <row r="76" spans="2:19" x14ac:dyDescent="0.25">
      <c r="B76" s="237" t="s">
        <v>263</v>
      </c>
      <c r="C76" s="238">
        <f t="shared" si="10"/>
        <v>0</v>
      </c>
      <c r="D76" s="238">
        <f t="shared" si="10"/>
        <v>0</v>
      </c>
      <c r="E76" s="238">
        <f t="shared" si="10"/>
        <v>0</v>
      </c>
      <c r="F76" s="238">
        <f t="shared" si="10"/>
        <v>90</v>
      </c>
      <c r="G76" s="238">
        <f t="shared" si="10"/>
        <v>90</v>
      </c>
      <c r="H76" s="238">
        <f t="shared" si="10"/>
        <v>101</v>
      </c>
      <c r="I76" s="238">
        <f t="shared" si="10"/>
        <v>0</v>
      </c>
      <c r="L76" s="237" t="s">
        <v>263</v>
      </c>
      <c r="M76" s="238">
        <f t="shared" si="11"/>
        <v>0</v>
      </c>
      <c r="N76" s="238">
        <f t="shared" si="11"/>
        <v>0</v>
      </c>
      <c r="O76" s="238">
        <f t="shared" si="11"/>
        <v>3728</v>
      </c>
      <c r="P76" s="238">
        <f t="shared" si="11"/>
        <v>5060</v>
      </c>
      <c r="Q76" s="238">
        <f t="shared" si="11"/>
        <v>9195</v>
      </c>
      <c r="R76" s="238">
        <f t="shared" si="11"/>
        <v>10889</v>
      </c>
      <c r="S76" s="238">
        <f t="shared" si="11"/>
        <v>0</v>
      </c>
    </row>
    <row r="77" spans="2:19" x14ac:dyDescent="0.25">
      <c r="B77" s="237" t="s">
        <v>264</v>
      </c>
      <c r="C77" s="238">
        <f t="shared" si="10"/>
        <v>0</v>
      </c>
      <c r="D77" s="238">
        <f t="shared" si="10"/>
        <v>0</v>
      </c>
      <c r="E77" s="238">
        <f t="shared" si="10"/>
        <v>0</v>
      </c>
      <c r="F77" s="238">
        <f t="shared" si="10"/>
        <v>722</v>
      </c>
      <c r="G77" s="238">
        <f t="shared" si="10"/>
        <v>679</v>
      </c>
      <c r="H77" s="238">
        <f t="shared" si="10"/>
        <v>712</v>
      </c>
      <c r="I77" s="238">
        <f t="shared" si="10"/>
        <v>0</v>
      </c>
      <c r="L77" s="237" t="s">
        <v>264</v>
      </c>
      <c r="M77" s="238">
        <f t="shared" si="11"/>
        <v>0</v>
      </c>
      <c r="N77" s="238">
        <f t="shared" si="11"/>
        <v>0</v>
      </c>
      <c r="O77" s="238">
        <f t="shared" si="11"/>
        <v>16581</v>
      </c>
      <c r="P77" s="238">
        <f t="shared" si="11"/>
        <v>20348</v>
      </c>
      <c r="Q77" s="238">
        <f t="shared" si="11"/>
        <v>22041</v>
      </c>
      <c r="R77" s="238">
        <f t="shared" si="11"/>
        <v>21700</v>
      </c>
      <c r="S77" s="238">
        <f t="shared" si="11"/>
        <v>0</v>
      </c>
    </row>
    <row r="78" spans="2:19" x14ac:dyDescent="0.25">
      <c r="B78" s="237" t="s">
        <v>265</v>
      </c>
      <c r="C78" s="238">
        <f t="shared" si="10"/>
        <v>0</v>
      </c>
      <c r="D78" s="238">
        <f t="shared" si="10"/>
        <v>0</v>
      </c>
      <c r="E78" s="238">
        <f t="shared" si="10"/>
        <v>0</v>
      </c>
      <c r="F78" s="238">
        <f t="shared" si="10"/>
        <v>436</v>
      </c>
      <c r="G78" s="238">
        <f t="shared" si="10"/>
        <v>389</v>
      </c>
      <c r="H78" s="238">
        <f t="shared" si="10"/>
        <v>445</v>
      </c>
      <c r="I78" s="238">
        <f t="shared" si="10"/>
        <v>0</v>
      </c>
      <c r="L78" s="237" t="s">
        <v>265</v>
      </c>
      <c r="M78" s="238">
        <f t="shared" si="11"/>
        <v>0</v>
      </c>
      <c r="N78" s="238">
        <f t="shared" si="11"/>
        <v>0</v>
      </c>
      <c r="O78" s="238">
        <f t="shared" si="11"/>
        <v>9037</v>
      </c>
      <c r="P78" s="238">
        <f t="shared" si="11"/>
        <v>10532</v>
      </c>
      <c r="Q78" s="238">
        <f t="shared" si="11"/>
        <v>13650</v>
      </c>
      <c r="R78" s="238">
        <f t="shared" si="11"/>
        <v>16936</v>
      </c>
      <c r="S78" s="238">
        <f t="shared" si="11"/>
        <v>0</v>
      </c>
    </row>
    <row r="79" spans="2:19" x14ac:dyDescent="0.25">
      <c r="B79" s="237" t="s">
        <v>266</v>
      </c>
      <c r="C79" s="238">
        <f t="shared" si="10"/>
        <v>0</v>
      </c>
      <c r="D79" s="238">
        <f t="shared" si="10"/>
        <v>389</v>
      </c>
      <c r="E79" s="238">
        <f t="shared" si="10"/>
        <v>366</v>
      </c>
      <c r="F79" s="238">
        <f t="shared" si="10"/>
        <v>439</v>
      </c>
      <c r="G79" s="238">
        <f t="shared" si="10"/>
        <v>962</v>
      </c>
      <c r="H79" s="238">
        <f t="shared" si="10"/>
        <v>1493</v>
      </c>
      <c r="I79" s="238">
        <f t="shared" si="10"/>
        <v>0</v>
      </c>
      <c r="L79" s="237" t="s">
        <v>266</v>
      </c>
      <c r="M79" s="238">
        <f t="shared" si="11"/>
        <v>0</v>
      </c>
      <c r="N79" s="238">
        <f t="shared" si="11"/>
        <v>13730</v>
      </c>
      <c r="O79" s="238">
        <f t="shared" si="11"/>
        <v>16132</v>
      </c>
      <c r="P79" s="238">
        <f t="shared" si="11"/>
        <v>20554</v>
      </c>
      <c r="Q79" s="238">
        <f t="shared" si="11"/>
        <v>22618</v>
      </c>
      <c r="R79" s="238">
        <f t="shared" si="11"/>
        <v>25752</v>
      </c>
      <c r="S79" s="238">
        <f t="shared" si="11"/>
        <v>0</v>
      </c>
    </row>
    <row r="80" spans="2:19" x14ac:dyDescent="0.25">
      <c r="B80" s="237" t="s">
        <v>267</v>
      </c>
      <c r="C80" s="238">
        <f t="shared" si="10"/>
        <v>0</v>
      </c>
      <c r="D80" s="238">
        <f t="shared" si="10"/>
        <v>545</v>
      </c>
      <c r="E80" s="238">
        <f t="shared" si="10"/>
        <v>699</v>
      </c>
      <c r="F80" s="238">
        <f t="shared" si="10"/>
        <v>1012</v>
      </c>
      <c r="G80" s="238">
        <f t="shared" si="10"/>
        <v>679</v>
      </c>
      <c r="H80" s="238">
        <f t="shared" si="10"/>
        <v>1059</v>
      </c>
      <c r="I80" s="238">
        <f t="shared" si="10"/>
        <v>0</v>
      </c>
      <c r="L80" s="237" t="s">
        <v>267</v>
      </c>
      <c r="M80" s="238">
        <f t="shared" si="11"/>
        <v>0</v>
      </c>
      <c r="N80" s="238">
        <f t="shared" si="11"/>
        <v>15867</v>
      </c>
      <c r="O80" s="238">
        <f t="shared" si="11"/>
        <v>19261</v>
      </c>
      <c r="P80" s="238">
        <f t="shared" si="11"/>
        <v>23054</v>
      </c>
      <c r="Q80" s="238">
        <f t="shared" si="11"/>
        <v>23745</v>
      </c>
      <c r="R80" s="238">
        <f t="shared" si="11"/>
        <v>25322</v>
      </c>
      <c r="S80" s="238">
        <f t="shared" si="11"/>
        <v>0</v>
      </c>
    </row>
    <row r="83" spans="2:19" x14ac:dyDescent="0.25">
      <c r="B83" s="124" t="s">
        <v>516</v>
      </c>
      <c r="C83" s="124"/>
      <c r="D83" s="124"/>
      <c r="E83" s="124"/>
      <c r="F83" s="124"/>
      <c r="G83" s="124"/>
      <c r="H83" s="124"/>
      <c r="I83" s="124"/>
      <c r="L83" s="124" t="s">
        <v>516</v>
      </c>
      <c r="M83" s="124"/>
      <c r="N83" s="124"/>
      <c r="O83" s="124"/>
      <c r="P83" s="124"/>
      <c r="Q83" s="124"/>
      <c r="R83" s="124"/>
      <c r="S83" s="124"/>
    </row>
    <row r="84" spans="2:19" x14ac:dyDescent="0.25">
      <c r="B84" s="259"/>
      <c r="C84" s="259"/>
      <c r="D84" s="259"/>
      <c r="E84" s="259"/>
      <c r="F84" s="259"/>
      <c r="G84" s="259"/>
      <c r="H84" s="259"/>
      <c r="I84" s="259"/>
      <c r="L84" s="259"/>
      <c r="M84" s="259"/>
      <c r="N84" s="259"/>
      <c r="O84" s="259"/>
      <c r="P84" s="259"/>
      <c r="Q84" s="259"/>
      <c r="R84" s="259"/>
      <c r="S84" s="259"/>
    </row>
    <row r="85" spans="2:19" x14ac:dyDescent="0.25">
      <c r="B85" s="124" t="s">
        <v>517</v>
      </c>
      <c r="C85" s="124" t="s">
        <v>518</v>
      </c>
      <c r="D85" s="259"/>
      <c r="E85" s="259"/>
      <c r="F85" s="259"/>
      <c r="G85" s="259"/>
      <c r="H85" s="259"/>
      <c r="I85" s="259"/>
      <c r="L85" s="124" t="s">
        <v>517</v>
      </c>
      <c r="M85" s="124" t="s">
        <v>518</v>
      </c>
      <c r="N85" s="259"/>
      <c r="O85" s="259"/>
      <c r="P85" s="259"/>
      <c r="Q85" s="259"/>
      <c r="R85" s="259"/>
      <c r="S85" s="259"/>
    </row>
    <row r="86" spans="2:19" x14ac:dyDescent="0.25">
      <c r="B86" s="124" t="s">
        <v>519</v>
      </c>
      <c r="C86" s="124" t="s">
        <v>520</v>
      </c>
      <c r="D86" s="259"/>
      <c r="E86" s="259"/>
      <c r="F86" s="259"/>
      <c r="G86" s="259"/>
      <c r="H86" s="259"/>
      <c r="I86" s="259"/>
      <c r="L86" s="124" t="s">
        <v>519</v>
      </c>
      <c r="M86" s="124" t="s">
        <v>520</v>
      </c>
      <c r="N86" s="259"/>
      <c r="O86" s="259"/>
      <c r="P86" s="259"/>
      <c r="Q86" s="259"/>
      <c r="R86" s="259"/>
      <c r="S86" s="259"/>
    </row>
    <row r="87" spans="2:19" x14ac:dyDescent="0.25">
      <c r="B87" s="124" t="s">
        <v>521</v>
      </c>
      <c r="C87" s="124" t="s">
        <v>522</v>
      </c>
      <c r="D87" s="259"/>
      <c r="E87" s="259"/>
      <c r="F87" s="259"/>
      <c r="G87" s="259"/>
      <c r="H87" s="259"/>
      <c r="I87" s="259"/>
      <c r="L87" s="124" t="s">
        <v>521</v>
      </c>
      <c r="M87" s="124" t="s">
        <v>522</v>
      </c>
      <c r="N87" s="259"/>
      <c r="O87" s="259"/>
      <c r="P87" s="259"/>
      <c r="Q87" s="259"/>
      <c r="R87" s="259"/>
      <c r="S87" s="259"/>
    </row>
    <row r="88" spans="2:19" x14ac:dyDescent="0.25">
      <c r="B88" s="259"/>
      <c r="C88" s="259"/>
      <c r="D88" s="259"/>
      <c r="E88" s="259"/>
      <c r="F88" s="259"/>
      <c r="G88" s="259"/>
      <c r="H88" s="259"/>
      <c r="I88" s="259"/>
      <c r="L88" s="259"/>
      <c r="M88" s="259"/>
      <c r="N88" s="259"/>
      <c r="O88" s="259"/>
      <c r="P88" s="259"/>
      <c r="Q88" s="259"/>
      <c r="R88" s="259"/>
      <c r="S88" s="259"/>
    </row>
    <row r="89" spans="2:19" x14ac:dyDescent="0.25">
      <c r="B89" s="124" t="s">
        <v>523</v>
      </c>
      <c r="C89" s="124" t="s">
        <v>524</v>
      </c>
      <c r="D89" s="124"/>
      <c r="E89" s="124"/>
      <c r="F89" s="259"/>
      <c r="G89" s="259"/>
      <c r="H89" s="259"/>
      <c r="I89" s="259"/>
      <c r="L89" s="124" t="s">
        <v>523</v>
      </c>
      <c r="M89" s="124" t="s">
        <v>525</v>
      </c>
      <c r="N89" s="124"/>
      <c r="O89" s="124"/>
      <c r="P89" s="259"/>
      <c r="Q89" s="259"/>
      <c r="R89" s="259"/>
      <c r="S89" s="259"/>
    </row>
    <row r="90" spans="2:19" x14ac:dyDescent="0.25">
      <c r="B90" s="124" t="s">
        <v>526</v>
      </c>
      <c r="C90" s="124" t="s">
        <v>527</v>
      </c>
      <c r="D90" s="124"/>
      <c r="E90" s="124"/>
      <c r="F90" s="124"/>
      <c r="G90" s="259"/>
      <c r="H90" s="259"/>
      <c r="I90" s="259"/>
      <c r="L90" s="124" t="s">
        <v>526</v>
      </c>
      <c r="M90" s="124" t="s">
        <v>527</v>
      </c>
      <c r="N90" s="124"/>
      <c r="O90" s="124"/>
      <c r="P90" s="124"/>
      <c r="Q90" s="259"/>
      <c r="R90" s="259"/>
      <c r="S90" s="259"/>
    </row>
    <row r="91" spans="2:19" x14ac:dyDescent="0.25">
      <c r="B91" s="259"/>
      <c r="C91" s="259"/>
      <c r="D91" s="259"/>
      <c r="E91" s="259"/>
      <c r="F91" s="259"/>
      <c r="G91" s="259"/>
      <c r="H91" s="259"/>
      <c r="I91" s="259"/>
      <c r="L91" s="259"/>
      <c r="M91" s="259"/>
      <c r="N91" s="259"/>
      <c r="O91" s="259"/>
      <c r="P91" s="259"/>
      <c r="Q91" s="259"/>
      <c r="R91" s="259"/>
      <c r="S91" s="259"/>
    </row>
    <row r="92" spans="2:19" x14ac:dyDescent="0.25">
      <c r="B92" s="235" t="s">
        <v>455</v>
      </c>
      <c r="C92" s="236">
        <v>1988</v>
      </c>
      <c r="D92" s="236">
        <v>1994</v>
      </c>
      <c r="E92" s="236">
        <v>1999</v>
      </c>
      <c r="F92" s="236">
        <v>2005</v>
      </c>
      <c r="G92" s="236">
        <v>2010</v>
      </c>
      <c r="H92" s="236">
        <v>2015</v>
      </c>
      <c r="I92" s="236">
        <v>2020</v>
      </c>
      <c r="L92" s="235" t="s">
        <v>455</v>
      </c>
      <c r="M92" s="236">
        <v>1988</v>
      </c>
      <c r="N92" s="236">
        <v>1994</v>
      </c>
      <c r="O92" s="236">
        <v>1999</v>
      </c>
      <c r="P92" s="236">
        <v>2005</v>
      </c>
      <c r="Q92" s="236">
        <v>2010</v>
      </c>
      <c r="R92" s="236">
        <v>2015</v>
      </c>
      <c r="S92" s="236">
        <v>2020</v>
      </c>
    </row>
    <row r="93" spans="2:19" x14ac:dyDescent="0.25">
      <c r="B93" s="237" t="s">
        <v>239</v>
      </c>
      <c r="C93" s="238" t="s">
        <v>240</v>
      </c>
      <c r="D93" s="238" t="s">
        <v>240</v>
      </c>
      <c r="E93" s="238" t="s">
        <v>240</v>
      </c>
      <c r="F93" s="238" t="s">
        <v>240</v>
      </c>
      <c r="G93" s="238" t="s">
        <v>240</v>
      </c>
      <c r="H93" s="238">
        <v>25</v>
      </c>
      <c r="I93" s="238" t="s">
        <v>240</v>
      </c>
      <c r="L93" s="237" t="s">
        <v>239</v>
      </c>
      <c r="M93" s="238" t="s">
        <v>240</v>
      </c>
      <c r="N93" s="238" t="s">
        <v>240</v>
      </c>
      <c r="O93" s="238" t="s">
        <v>240</v>
      </c>
      <c r="P93" s="238" t="s">
        <v>240</v>
      </c>
      <c r="Q93" s="260">
        <v>3895</v>
      </c>
      <c r="R93" s="260">
        <v>4082</v>
      </c>
      <c r="S93" s="238" t="s">
        <v>240</v>
      </c>
    </row>
    <row r="94" spans="2:19" x14ac:dyDescent="0.25">
      <c r="B94" s="237" t="s">
        <v>513</v>
      </c>
      <c r="C94" s="238" t="s">
        <v>240</v>
      </c>
      <c r="D94" s="238" t="s">
        <v>240</v>
      </c>
      <c r="E94" s="238" t="s">
        <v>240</v>
      </c>
      <c r="F94" s="238">
        <v>30</v>
      </c>
      <c r="G94" s="238">
        <v>33</v>
      </c>
      <c r="H94" s="238">
        <v>23</v>
      </c>
      <c r="I94" s="238" t="s">
        <v>240</v>
      </c>
      <c r="L94" s="237" t="s">
        <v>513</v>
      </c>
      <c r="M94" s="238" t="s">
        <v>240</v>
      </c>
      <c r="N94" s="238" t="s">
        <v>240</v>
      </c>
      <c r="O94" s="238" t="s">
        <v>240</v>
      </c>
      <c r="P94" s="260">
        <v>3594</v>
      </c>
      <c r="Q94" s="260">
        <v>3777</v>
      </c>
      <c r="R94" s="260">
        <v>3943</v>
      </c>
      <c r="S94" s="238" t="s">
        <v>240</v>
      </c>
    </row>
    <row r="95" spans="2:19" x14ac:dyDescent="0.25">
      <c r="B95" s="237" t="s">
        <v>241</v>
      </c>
      <c r="C95" s="238">
        <v>3</v>
      </c>
      <c r="D95" s="238">
        <v>42</v>
      </c>
      <c r="E95" s="238">
        <v>33</v>
      </c>
      <c r="F95" s="238">
        <v>33</v>
      </c>
      <c r="G95" s="238">
        <v>36</v>
      </c>
      <c r="H95" s="238">
        <v>19</v>
      </c>
      <c r="I95" s="238" t="s">
        <v>240</v>
      </c>
      <c r="L95" s="237" t="s">
        <v>241</v>
      </c>
      <c r="M95" s="260">
        <v>2724</v>
      </c>
      <c r="N95" s="260">
        <v>2735</v>
      </c>
      <c r="O95" s="260">
        <v>3657</v>
      </c>
      <c r="P95" s="260">
        <v>4043</v>
      </c>
      <c r="Q95" s="260">
        <v>4122</v>
      </c>
      <c r="R95" s="260">
        <v>4489</v>
      </c>
      <c r="S95" s="238" t="s">
        <v>240</v>
      </c>
    </row>
    <row r="96" spans="2:19" x14ac:dyDescent="0.25">
      <c r="B96" s="237" t="s">
        <v>242</v>
      </c>
      <c r="C96" s="238" t="s">
        <v>240</v>
      </c>
      <c r="D96" s="238" t="s">
        <v>240</v>
      </c>
      <c r="E96" s="238" t="s">
        <v>240</v>
      </c>
      <c r="F96" s="238">
        <v>1</v>
      </c>
      <c r="G96" s="238">
        <v>1</v>
      </c>
      <c r="H96" s="238">
        <v>2</v>
      </c>
      <c r="I96" s="238">
        <v>1</v>
      </c>
      <c r="L96" s="237" t="s">
        <v>242</v>
      </c>
      <c r="M96" s="238" t="s">
        <v>240</v>
      </c>
      <c r="N96" s="238" t="s">
        <v>240</v>
      </c>
      <c r="O96" s="260">
        <v>2678</v>
      </c>
      <c r="P96" s="260">
        <v>2238</v>
      </c>
      <c r="Q96" s="260">
        <v>2736</v>
      </c>
      <c r="R96" s="260">
        <v>3332</v>
      </c>
      <c r="S96" s="260">
        <v>3237</v>
      </c>
    </row>
    <row r="97" spans="2:19" x14ac:dyDescent="0.25">
      <c r="B97" s="237" t="s">
        <v>243</v>
      </c>
      <c r="C97" s="238" t="s">
        <v>240</v>
      </c>
      <c r="D97" s="238" t="s">
        <v>240</v>
      </c>
      <c r="E97" s="238" t="s">
        <v>240</v>
      </c>
      <c r="F97" s="238">
        <v>6</v>
      </c>
      <c r="G97" s="238">
        <v>5</v>
      </c>
      <c r="H97" s="238">
        <v>6</v>
      </c>
      <c r="I97" s="238" t="s">
        <v>240</v>
      </c>
      <c r="L97" s="237" t="s">
        <v>243</v>
      </c>
      <c r="M97" s="238" t="s">
        <v>240</v>
      </c>
      <c r="N97" s="238" t="s">
        <v>240</v>
      </c>
      <c r="O97" s="260">
        <v>2622</v>
      </c>
      <c r="P97" s="260">
        <v>2503</v>
      </c>
      <c r="Q97" s="260">
        <v>2666</v>
      </c>
      <c r="R97" s="260">
        <v>3183</v>
      </c>
      <c r="S97" s="238" t="s">
        <v>240</v>
      </c>
    </row>
    <row r="98" spans="2:19" x14ac:dyDescent="0.25">
      <c r="B98" s="237" t="s">
        <v>244</v>
      </c>
      <c r="C98" s="238" t="s">
        <v>240</v>
      </c>
      <c r="D98" s="238">
        <v>30</v>
      </c>
      <c r="E98" s="238">
        <v>34</v>
      </c>
      <c r="F98" s="238">
        <v>24</v>
      </c>
      <c r="G98" s="238">
        <v>25</v>
      </c>
      <c r="H98" s="238">
        <v>12</v>
      </c>
      <c r="I98" s="238" t="s">
        <v>240</v>
      </c>
      <c r="L98" s="237" t="s">
        <v>244</v>
      </c>
      <c r="M98" s="238" t="s">
        <v>240</v>
      </c>
      <c r="N98" s="260">
        <v>2592</v>
      </c>
      <c r="O98" s="260">
        <v>3073</v>
      </c>
      <c r="P98" s="260">
        <v>2872</v>
      </c>
      <c r="Q98" s="260">
        <v>3358</v>
      </c>
      <c r="R98" s="260">
        <v>3616</v>
      </c>
      <c r="S98" s="238" t="s">
        <v>240</v>
      </c>
    </row>
    <row r="99" spans="2:19" x14ac:dyDescent="0.25">
      <c r="B99" s="237" t="s">
        <v>307</v>
      </c>
      <c r="C99" s="238" t="s">
        <v>240</v>
      </c>
      <c r="D99" s="238">
        <v>3</v>
      </c>
      <c r="E99" s="238">
        <v>30</v>
      </c>
      <c r="F99" s="238" t="s">
        <v>240</v>
      </c>
      <c r="G99" s="238">
        <v>29</v>
      </c>
      <c r="H99" s="238">
        <v>28</v>
      </c>
      <c r="I99" s="238">
        <v>24</v>
      </c>
      <c r="L99" s="237" t="s">
        <v>307</v>
      </c>
      <c r="M99" s="260">
        <v>2487</v>
      </c>
      <c r="N99" s="260">
        <v>2786</v>
      </c>
      <c r="O99" s="260">
        <v>2605</v>
      </c>
      <c r="P99" s="260">
        <v>3185</v>
      </c>
      <c r="Q99" s="260">
        <v>3298</v>
      </c>
      <c r="R99" s="260">
        <v>3561</v>
      </c>
      <c r="S99" s="260">
        <v>3608</v>
      </c>
    </row>
    <row r="100" spans="2:19" x14ac:dyDescent="0.25">
      <c r="B100" s="237" t="s">
        <v>246</v>
      </c>
      <c r="C100" s="238" t="s">
        <v>240</v>
      </c>
      <c r="D100" s="238" t="s">
        <v>240</v>
      </c>
      <c r="E100" s="238" t="s">
        <v>240</v>
      </c>
      <c r="F100" s="238">
        <v>12</v>
      </c>
      <c r="G100" s="238">
        <v>2</v>
      </c>
      <c r="H100" s="238">
        <v>12</v>
      </c>
      <c r="I100" s="238">
        <v>5</v>
      </c>
      <c r="L100" s="237" t="s">
        <v>246</v>
      </c>
      <c r="M100" s="238" t="s">
        <v>240</v>
      </c>
      <c r="N100" s="238" t="s">
        <v>240</v>
      </c>
      <c r="O100" s="260">
        <v>2429</v>
      </c>
      <c r="P100" s="260">
        <v>2440</v>
      </c>
      <c r="Q100" s="260">
        <v>2426</v>
      </c>
      <c r="R100" s="260">
        <v>3386</v>
      </c>
      <c r="S100" s="260">
        <v>3284</v>
      </c>
    </row>
    <row r="101" spans="2:19" x14ac:dyDescent="0.25">
      <c r="B101" s="237" t="s">
        <v>247</v>
      </c>
      <c r="C101" s="238" t="s">
        <v>240</v>
      </c>
      <c r="D101" s="238">
        <v>0</v>
      </c>
      <c r="E101" s="238">
        <v>5</v>
      </c>
      <c r="F101" s="238">
        <v>9</v>
      </c>
      <c r="G101" s="238">
        <v>28</v>
      </c>
      <c r="H101" s="238">
        <v>26</v>
      </c>
      <c r="I101" s="238" t="s">
        <v>240</v>
      </c>
      <c r="L101" s="237" t="s">
        <v>247</v>
      </c>
      <c r="M101" s="238" t="s">
        <v>240</v>
      </c>
      <c r="N101" s="260">
        <v>4121</v>
      </c>
      <c r="O101" s="260">
        <v>4680</v>
      </c>
      <c r="P101" s="260">
        <v>4491</v>
      </c>
      <c r="Q101" s="260">
        <v>4042</v>
      </c>
      <c r="R101" s="260">
        <v>3888</v>
      </c>
      <c r="S101" s="238" t="s">
        <v>240</v>
      </c>
    </row>
    <row r="102" spans="2:19" x14ac:dyDescent="0.25">
      <c r="B102" s="237" t="s">
        <v>248</v>
      </c>
      <c r="C102" s="238">
        <v>5</v>
      </c>
      <c r="D102" s="238">
        <v>3</v>
      </c>
      <c r="E102" s="238">
        <v>53</v>
      </c>
      <c r="F102" s="238">
        <v>72</v>
      </c>
      <c r="G102" s="238">
        <v>82</v>
      </c>
      <c r="H102" s="238">
        <v>42</v>
      </c>
      <c r="I102" s="238">
        <v>16</v>
      </c>
      <c r="L102" s="237" t="s">
        <v>248</v>
      </c>
      <c r="M102" s="260">
        <v>3498</v>
      </c>
      <c r="N102" s="260">
        <v>3153</v>
      </c>
      <c r="O102" s="260">
        <v>3892</v>
      </c>
      <c r="P102" s="260">
        <v>4801</v>
      </c>
      <c r="Q102" s="260">
        <v>4791</v>
      </c>
      <c r="R102" s="260">
        <v>4539</v>
      </c>
      <c r="S102" s="260">
        <v>4494</v>
      </c>
    </row>
    <row r="103" spans="2:19" x14ac:dyDescent="0.25">
      <c r="B103" s="237" t="s">
        <v>249</v>
      </c>
      <c r="C103" s="238">
        <v>11</v>
      </c>
      <c r="D103" s="238">
        <v>12</v>
      </c>
      <c r="E103" s="238">
        <v>9</v>
      </c>
      <c r="F103" s="238">
        <v>11</v>
      </c>
      <c r="G103" s="238">
        <v>16</v>
      </c>
      <c r="H103" s="238">
        <v>16</v>
      </c>
      <c r="I103" s="238">
        <v>6</v>
      </c>
      <c r="L103" s="237" t="s">
        <v>249</v>
      </c>
      <c r="M103" s="260">
        <v>4027</v>
      </c>
      <c r="N103" s="260">
        <v>4469</v>
      </c>
      <c r="O103" s="260">
        <v>3709</v>
      </c>
      <c r="P103" s="260">
        <v>4685</v>
      </c>
      <c r="Q103" s="260">
        <v>4437</v>
      </c>
      <c r="R103" s="260">
        <v>4547</v>
      </c>
      <c r="S103" s="260">
        <v>4695</v>
      </c>
    </row>
    <row r="104" spans="2:19" x14ac:dyDescent="0.25">
      <c r="B104" s="237" t="s">
        <v>250</v>
      </c>
      <c r="C104" s="238">
        <v>5</v>
      </c>
      <c r="D104" s="238">
        <v>0</v>
      </c>
      <c r="E104" s="238">
        <v>23</v>
      </c>
      <c r="F104" s="238">
        <v>16</v>
      </c>
      <c r="G104" s="238">
        <v>14</v>
      </c>
      <c r="H104" s="238">
        <v>15</v>
      </c>
      <c r="I104" s="238">
        <v>15</v>
      </c>
      <c r="L104" s="237" t="s">
        <v>250</v>
      </c>
      <c r="M104" s="260">
        <v>2866</v>
      </c>
      <c r="N104" s="260">
        <v>3622</v>
      </c>
      <c r="O104" s="260">
        <v>3779</v>
      </c>
      <c r="P104" s="260">
        <v>3733</v>
      </c>
      <c r="Q104" s="260">
        <v>4354</v>
      </c>
      <c r="R104" s="260">
        <v>4237</v>
      </c>
      <c r="S104" s="260">
        <v>4136</v>
      </c>
    </row>
    <row r="105" spans="2:19" x14ac:dyDescent="0.25">
      <c r="B105" s="237" t="s">
        <v>251</v>
      </c>
      <c r="C105" s="238" t="s">
        <v>240</v>
      </c>
      <c r="D105" s="238" t="s">
        <v>240</v>
      </c>
      <c r="E105" s="238" t="s">
        <v>240</v>
      </c>
      <c r="F105" s="238">
        <v>8</v>
      </c>
      <c r="G105" s="238">
        <v>5</v>
      </c>
      <c r="H105" s="238">
        <v>17</v>
      </c>
      <c r="I105" s="238" t="s">
        <v>240</v>
      </c>
      <c r="L105" s="237" t="s">
        <v>251</v>
      </c>
      <c r="M105" s="238" t="s">
        <v>240</v>
      </c>
      <c r="N105" s="238" t="s">
        <v>240</v>
      </c>
      <c r="O105" s="238" t="s">
        <v>240</v>
      </c>
      <c r="P105" s="260">
        <v>4564</v>
      </c>
      <c r="Q105" s="260">
        <v>4414</v>
      </c>
      <c r="R105" s="260">
        <v>4848</v>
      </c>
      <c r="S105" s="238" t="s">
        <v>240</v>
      </c>
    </row>
    <row r="106" spans="2:19" x14ac:dyDescent="0.25">
      <c r="B106" s="237" t="s">
        <v>252</v>
      </c>
      <c r="C106" s="238">
        <v>7</v>
      </c>
      <c r="D106" s="238">
        <v>0</v>
      </c>
      <c r="E106" s="238">
        <v>167</v>
      </c>
      <c r="F106" s="238" t="s">
        <v>240</v>
      </c>
      <c r="G106" s="238">
        <v>137</v>
      </c>
      <c r="H106" s="238">
        <v>80</v>
      </c>
      <c r="I106" s="238">
        <v>41</v>
      </c>
      <c r="L106" s="237" t="s">
        <v>252</v>
      </c>
      <c r="M106" s="260">
        <v>4068</v>
      </c>
      <c r="N106" s="260">
        <v>4818</v>
      </c>
      <c r="O106" s="260">
        <v>5180</v>
      </c>
      <c r="P106" s="260">
        <v>5359</v>
      </c>
      <c r="Q106" s="260">
        <v>5292</v>
      </c>
      <c r="R106" s="260">
        <v>5293</v>
      </c>
      <c r="S106" s="260">
        <v>5538</v>
      </c>
    </row>
    <row r="107" spans="2:19" x14ac:dyDescent="0.25">
      <c r="B107" s="237" t="s">
        <v>253</v>
      </c>
      <c r="C107" s="238" t="s">
        <v>240</v>
      </c>
      <c r="D107" s="238" t="s">
        <v>240</v>
      </c>
      <c r="E107" s="238" t="s">
        <v>240</v>
      </c>
      <c r="F107" s="238">
        <v>80</v>
      </c>
      <c r="G107" s="238">
        <v>79</v>
      </c>
      <c r="H107" s="238">
        <v>31</v>
      </c>
      <c r="I107" s="238" t="s">
        <v>240</v>
      </c>
      <c r="L107" s="237" t="s">
        <v>253</v>
      </c>
      <c r="M107" s="238" t="s">
        <v>240</v>
      </c>
      <c r="N107" s="238" t="s">
        <v>240</v>
      </c>
      <c r="O107" s="260">
        <v>5214</v>
      </c>
      <c r="P107" s="260">
        <v>5158</v>
      </c>
      <c r="Q107" s="260">
        <v>5484</v>
      </c>
      <c r="R107" s="260">
        <v>5451</v>
      </c>
      <c r="S107" s="238" t="s">
        <v>240</v>
      </c>
    </row>
    <row r="108" spans="2:19" x14ac:dyDescent="0.25">
      <c r="B108" s="237" t="s">
        <v>254</v>
      </c>
      <c r="C108" s="238" t="s">
        <v>240</v>
      </c>
      <c r="D108" s="238" t="s">
        <v>240</v>
      </c>
      <c r="E108" s="238" t="s">
        <v>240</v>
      </c>
      <c r="F108" s="238">
        <v>14</v>
      </c>
      <c r="G108" s="238">
        <v>7</v>
      </c>
      <c r="H108" s="238">
        <v>12</v>
      </c>
      <c r="I108" s="238">
        <v>9</v>
      </c>
      <c r="L108" s="237" t="s">
        <v>254</v>
      </c>
      <c r="M108" s="238" t="s">
        <v>240</v>
      </c>
      <c r="N108" s="238" t="s">
        <v>240</v>
      </c>
      <c r="O108" s="260">
        <v>2168</v>
      </c>
      <c r="P108" s="260">
        <v>3091</v>
      </c>
      <c r="Q108" s="260">
        <v>2967</v>
      </c>
      <c r="R108" s="260">
        <v>3466</v>
      </c>
      <c r="S108" s="260">
        <v>3395</v>
      </c>
    </row>
    <row r="109" spans="2:19" x14ac:dyDescent="0.25">
      <c r="B109" s="237" t="s">
        <v>255</v>
      </c>
      <c r="C109" s="238" t="s">
        <v>240</v>
      </c>
      <c r="D109" s="238" t="s">
        <v>240</v>
      </c>
      <c r="E109" s="238" t="s">
        <v>240</v>
      </c>
      <c r="F109" s="238">
        <v>5</v>
      </c>
      <c r="G109" s="238">
        <v>4</v>
      </c>
      <c r="H109" s="238">
        <v>2</v>
      </c>
      <c r="I109" s="238" t="s">
        <v>240</v>
      </c>
      <c r="L109" s="237" t="s">
        <v>255</v>
      </c>
      <c r="M109" s="238" t="s">
        <v>240</v>
      </c>
      <c r="N109" s="238" t="s">
        <v>240</v>
      </c>
      <c r="O109" s="260">
        <v>3294</v>
      </c>
      <c r="P109" s="260">
        <v>3166</v>
      </c>
      <c r="Q109" s="260">
        <v>4192</v>
      </c>
      <c r="R109" s="260">
        <v>3973</v>
      </c>
      <c r="S109" s="238" t="s">
        <v>240</v>
      </c>
    </row>
    <row r="110" spans="2:19" x14ac:dyDescent="0.25">
      <c r="B110" s="237" t="s">
        <v>256</v>
      </c>
      <c r="C110" s="238">
        <v>42</v>
      </c>
      <c r="D110" s="238">
        <v>9</v>
      </c>
      <c r="E110" s="238">
        <v>48</v>
      </c>
      <c r="F110" s="238">
        <v>10</v>
      </c>
      <c r="G110" s="238">
        <v>4</v>
      </c>
      <c r="H110" s="238">
        <v>8</v>
      </c>
      <c r="I110" s="238" t="s">
        <v>240</v>
      </c>
      <c r="L110" s="237" t="s">
        <v>256</v>
      </c>
      <c r="M110" s="260">
        <v>4022</v>
      </c>
      <c r="N110" s="260">
        <v>4764</v>
      </c>
      <c r="O110" s="260">
        <v>4361</v>
      </c>
      <c r="P110" s="260">
        <v>4851</v>
      </c>
      <c r="Q110" s="260">
        <v>3959</v>
      </c>
      <c r="R110" s="260">
        <v>4334</v>
      </c>
      <c r="S110" s="238" t="s">
        <v>240</v>
      </c>
    </row>
    <row r="111" spans="2:19" x14ac:dyDescent="0.25">
      <c r="B111" s="237" t="s">
        <v>257</v>
      </c>
      <c r="C111" s="238" t="s">
        <v>240</v>
      </c>
      <c r="D111" s="238" t="s">
        <v>240</v>
      </c>
      <c r="E111" s="238" t="s">
        <v>240</v>
      </c>
      <c r="F111" s="238">
        <v>4</v>
      </c>
      <c r="G111" s="238">
        <v>1</v>
      </c>
      <c r="H111" s="238">
        <v>2</v>
      </c>
      <c r="I111" s="238" t="s">
        <v>240</v>
      </c>
      <c r="L111" s="237" t="s">
        <v>257</v>
      </c>
      <c r="M111" s="238" t="s">
        <v>240</v>
      </c>
      <c r="N111" s="238" t="s">
        <v>240</v>
      </c>
      <c r="O111" s="260">
        <v>2014</v>
      </c>
      <c r="P111" s="260">
        <v>2413</v>
      </c>
      <c r="Q111" s="260">
        <v>2517</v>
      </c>
      <c r="R111" s="260">
        <v>3177</v>
      </c>
      <c r="S111" s="238" t="s">
        <v>240</v>
      </c>
    </row>
    <row r="112" spans="2:19" x14ac:dyDescent="0.25">
      <c r="B112" s="237" t="s">
        <v>258</v>
      </c>
      <c r="C112" s="238" t="s">
        <v>240</v>
      </c>
      <c r="D112" s="238" t="s">
        <v>240</v>
      </c>
      <c r="E112" s="238" t="s">
        <v>240</v>
      </c>
      <c r="F112" s="238">
        <v>17</v>
      </c>
      <c r="G112" s="238">
        <v>11</v>
      </c>
      <c r="H112" s="238">
        <v>32</v>
      </c>
      <c r="I112" s="238">
        <v>31</v>
      </c>
      <c r="L112" s="237" t="s">
        <v>258</v>
      </c>
      <c r="M112" s="238" t="s">
        <v>240</v>
      </c>
      <c r="N112" s="238" t="s">
        <v>240</v>
      </c>
      <c r="O112" s="260">
        <v>4386</v>
      </c>
      <c r="P112" s="260">
        <v>6082</v>
      </c>
      <c r="Q112" s="260">
        <v>5909</v>
      </c>
      <c r="R112" s="260">
        <v>5509</v>
      </c>
      <c r="S112" s="260">
        <v>5306</v>
      </c>
    </row>
    <row r="113" spans="2:19" x14ac:dyDescent="0.25">
      <c r="B113" s="237" t="s">
        <v>259</v>
      </c>
      <c r="C113" s="238">
        <v>5</v>
      </c>
      <c r="D113" s="238">
        <v>22</v>
      </c>
      <c r="E113" s="238">
        <v>18</v>
      </c>
      <c r="F113" s="238">
        <v>20</v>
      </c>
      <c r="G113" s="238" t="s">
        <v>240</v>
      </c>
      <c r="H113" s="238">
        <v>9</v>
      </c>
      <c r="I113" s="238">
        <v>5</v>
      </c>
      <c r="L113" s="237" t="s">
        <v>259</v>
      </c>
      <c r="M113" s="260">
        <v>2214</v>
      </c>
      <c r="N113" s="260">
        <v>2454</v>
      </c>
      <c r="O113" s="260">
        <v>2697</v>
      </c>
      <c r="P113" s="260">
        <v>3089</v>
      </c>
      <c r="Q113" s="260">
        <v>3029</v>
      </c>
      <c r="R113" s="260">
        <v>3458</v>
      </c>
      <c r="S113" s="260">
        <v>3835</v>
      </c>
    </row>
    <row r="114" spans="2:19" x14ac:dyDescent="0.25">
      <c r="B114" s="237" t="s">
        <v>260</v>
      </c>
      <c r="C114" s="238" t="s">
        <v>240</v>
      </c>
      <c r="D114" s="238">
        <v>8</v>
      </c>
      <c r="E114" s="238">
        <v>29</v>
      </c>
      <c r="F114" s="238">
        <v>17</v>
      </c>
      <c r="G114" s="238">
        <v>20</v>
      </c>
      <c r="H114" s="238">
        <v>14</v>
      </c>
      <c r="I114" s="238" t="s">
        <v>240</v>
      </c>
      <c r="L114" s="237" t="s">
        <v>260</v>
      </c>
      <c r="M114" s="238" t="s">
        <v>240</v>
      </c>
      <c r="N114" s="260">
        <v>3754</v>
      </c>
      <c r="O114" s="260">
        <v>3535</v>
      </c>
      <c r="P114" s="260">
        <v>3933</v>
      </c>
      <c r="Q114" s="260">
        <v>4023</v>
      </c>
      <c r="R114" s="260">
        <v>4065</v>
      </c>
      <c r="S114" s="238" t="s">
        <v>240</v>
      </c>
    </row>
    <row r="115" spans="2:19" x14ac:dyDescent="0.25">
      <c r="B115" s="237" t="s">
        <v>261</v>
      </c>
      <c r="C115" s="238" t="s">
        <v>240</v>
      </c>
      <c r="D115" s="238" t="s">
        <v>240</v>
      </c>
      <c r="E115" s="238" t="s">
        <v>240</v>
      </c>
      <c r="F115" s="238">
        <v>5</v>
      </c>
      <c r="G115" s="238">
        <v>6</v>
      </c>
      <c r="H115" s="238">
        <v>5</v>
      </c>
      <c r="I115" s="238" t="s">
        <v>240</v>
      </c>
      <c r="L115" s="237" t="s">
        <v>261</v>
      </c>
      <c r="M115" s="238" t="s">
        <v>240</v>
      </c>
      <c r="N115" s="238" t="s">
        <v>240</v>
      </c>
      <c r="O115" s="260">
        <v>2916</v>
      </c>
      <c r="P115" s="260">
        <v>2704</v>
      </c>
      <c r="Q115" s="260">
        <v>3464</v>
      </c>
      <c r="R115" s="260">
        <v>3889</v>
      </c>
      <c r="S115" s="238" t="s">
        <v>240</v>
      </c>
    </row>
    <row r="116" spans="2:19" x14ac:dyDescent="0.25">
      <c r="B116" s="237" t="s">
        <v>262</v>
      </c>
      <c r="C116" s="238">
        <v>2</v>
      </c>
      <c r="D116" s="238">
        <v>5</v>
      </c>
      <c r="E116" s="238">
        <v>6</v>
      </c>
      <c r="F116" s="238">
        <v>20</v>
      </c>
      <c r="G116" s="238">
        <v>26</v>
      </c>
      <c r="H116" s="238">
        <v>29</v>
      </c>
      <c r="I116" s="238" t="s">
        <v>240</v>
      </c>
      <c r="L116" s="237" t="s">
        <v>262</v>
      </c>
      <c r="M116" s="260">
        <v>3527</v>
      </c>
      <c r="N116" s="260">
        <v>3461</v>
      </c>
      <c r="O116" s="260">
        <v>3455</v>
      </c>
      <c r="P116" s="260">
        <v>3243</v>
      </c>
      <c r="Q116" s="260">
        <v>3097</v>
      </c>
      <c r="R116" s="260">
        <v>3555</v>
      </c>
      <c r="S116" s="238" t="s">
        <v>240</v>
      </c>
    </row>
    <row r="117" spans="2:19" x14ac:dyDescent="0.25">
      <c r="B117" s="237" t="s">
        <v>263</v>
      </c>
      <c r="C117" s="238" t="s">
        <v>240</v>
      </c>
      <c r="D117" s="238" t="s">
        <v>240</v>
      </c>
      <c r="E117" s="238" t="s">
        <v>240</v>
      </c>
      <c r="F117" s="238">
        <v>2</v>
      </c>
      <c r="G117" s="238">
        <v>1</v>
      </c>
      <c r="H117" s="238">
        <v>2</v>
      </c>
      <c r="I117" s="238" t="s">
        <v>240</v>
      </c>
      <c r="L117" s="237" t="s">
        <v>263</v>
      </c>
      <c r="M117" s="238" t="s">
        <v>240</v>
      </c>
      <c r="N117" s="238" t="s">
        <v>240</v>
      </c>
      <c r="O117" s="260">
        <v>2028</v>
      </c>
      <c r="P117" s="260">
        <v>2355</v>
      </c>
      <c r="Q117" s="260">
        <v>3029</v>
      </c>
      <c r="R117" s="260">
        <v>3444</v>
      </c>
      <c r="S117" s="238" t="s">
        <v>240</v>
      </c>
    </row>
    <row r="118" spans="2:19" x14ac:dyDescent="0.25">
      <c r="B118" s="237" t="s">
        <v>264</v>
      </c>
      <c r="C118" s="238" t="s">
        <v>240</v>
      </c>
      <c r="D118" s="238" t="s">
        <v>240</v>
      </c>
      <c r="E118" s="238" t="s">
        <v>240</v>
      </c>
      <c r="F118" s="238">
        <v>21</v>
      </c>
      <c r="G118" s="238">
        <v>8</v>
      </c>
      <c r="H118" s="238">
        <v>19</v>
      </c>
      <c r="I118" s="238" t="s">
        <v>240</v>
      </c>
      <c r="L118" s="237" t="s">
        <v>264</v>
      </c>
      <c r="M118" s="238" t="s">
        <v>240</v>
      </c>
      <c r="N118" s="238" t="s">
        <v>240</v>
      </c>
      <c r="O118" s="260">
        <v>4760</v>
      </c>
      <c r="P118" s="260">
        <v>3966</v>
      </c>
      <c r="Q118" s="260">
        <v>3707</v>
      </c>
      <c r="R118" s="260">
        <v>3726</v>
      </c>
      <c r="S118" s="238" t="s">
        <v>240</v>
      </c>
    </row>
    <row r="119" spans="2:19" x14ac:dyDescent="0.25">
      <c r="B119" s="237" t="s">
        <v>265</v>
      </c>
      <c r="C119" s="238" t="s">
        <v>240</v>
      </c>
      <c r="D119" s="238" t="s">
        <v>240</v>
      </c>
      <c r="E119" s="238" t="s">
        <v>240</v>
      </c>
      <c r="F119" s="238">
        <v>7</v>
      </c>
      <c r="G119" s="238">
        <v>7</v>
      </c>
      <c r="H119" s="238">
        <v>2</v>
      </c>
      <c r="I119" s="238" t="s">
        <v>240</v>
      </c>
      <c r="L119" s="237" t="s">
        <v>265</v>
      </c>
      <c r="M119" s="238" t="s">
        <v>240</v>
      </c>
      <c r="N119" s="238" t="s">
        <v>240</v>
      </c>
      <c r="O119" s="260">
        <v>3142</v>
      </c>
      <c r="P119" s="260">
        <v>2910</v>
      </c>
      <c r="Q119" s="260">
        <v>3312</v>
      </c>
      <c r="R119" s="260">
        <v>3767</v>
      </c>
      <c r="S119" s="238" t="s">
        <v>240</v>
      </c>
    </row>
    <row r="120" spans="2:19" x14ac:dyDescent="0.25">
      <c r="B120" s="237" t="s">
        <v>266</v>
      </c>
      <c r="C120" s="238" t="s">
        <v>240</v>
      </c>
      <c r="D120" s="238">
        <v>18</v>
      </c>
      <c r="E120" s="238">
        <v>10</v>
      </c>
      <c r="F120" s="238">
        <v>11</v>
      </c>
      <c r="G120" s="238">
        <v>15</v>
      </c>
      <c r="H120" s="238">
        <v>7</v>
      </c>
      <c r="I120" s="238" t="s">
        <v>240</v>
      </c>
      <c r="L120" s="237" t="s">
        <v>266</v>
      </c>
      <c r="M120" s="238" t="s">
        <v>240</v>
      </c>
      <c r="N120" s="260">
        <v>2525</v>
      </c>
      <c r="O120" s="260">
        <v>2581</v>
      </c>
      <c r="P120" s="260">
        <v>3086</v>
      </c>
      <c r="Q120" s="260">
        <v>3504</v>
      </c>
      <c r="R120" s="260">
        <v>3681</v>
      </c>
      <c r="S120" s="238" t="s">
        <v>240</v>
      </c>
    </row>
    <row r="121" spans="2:19" x14ac:dyDescent="0.25">
      <c r="B121" s="237" t="s">
        <v>267</v>
      </c>
      <c r="C121" s="238" t="s">
        <v>240</v>
      </c>
      <c r="D121" s="238">
        <v>8</v>
      </c>
      <c r="E121" s="238">
        <v>1</v>
      </c>
      <c r="F121" s="238">
        <v>12</v>
      </c>
      <c r="G121" s="238">
        <v>7</v>
      </c>
      <c r="H121" s="238">
        <v>5</v>
      </c>
      <c r="I121" s="238" t="s">
        <v>240</v>
      </c>
      <c r="L121" s="237" t="s">
        <v>267</v>
      </c>
      <c r="M121" s="238" t="s">
        <v>240</v>
      </c>
      <c r="N121" s="260">
        <v>3198</v>
      </c>
      <c r="O121" s="260">
        <v>3329</v>
      </c>
      <c r="P121" s="260">
        <v>2913</v>
      </c>
      <c r="Q121" s="260">
        <v>3349</v>
      </c>
      <c r="R121" s="260">
        <v>3339</v>
      </c>
      <c r="S121" s="238" t="s">
        <v>240</v>
      </c>
    </row>
    <row r="122" spans="2:19" x14ac:dyDescent="0.25">
      <c r="B122" s="259"/>
      <c r="C122" s="259"/>
      <c r="D122" s="259"/>
      <c r="E122" s="259"/>
      <c r="F122" s="259"/>
      <c r="G122" s="259"/>
      <c r="H122" s="259"/>
      <c r="I122" s="259"/>
      <c r="L122" s="259"/>
      <c r="M122" s="259"/>
      <c r="N122" s="259"/>
      <c r="O122" s="259"/>
      <c r="P122" s="259"/>
      <c r="Q122" s="259"/>
      <c r="R122" s="259"/>
      <c r="S122" s="259"/>
    </row>
    <row r="123" spans="2:19" x14ac:dyDescent="0.25">
      <c r="B123" s="124" t="s">
        <v>528</v>
      </c>
      <c r="C123" s="124"/>
      <c r="D123" s="259"/>
      <c r="E123" s="259"/>
      <c r="F123" s="259"/>
      <c r="G123" s="259"/>
      <c r="H123" s="259"/>
      <c r="I123" s="259"/>
      <c r="L123" s="124" t="s">
        <v>528</v>
      </c>
      <c r="M123" s="124"/>
      <c r="N123" s="259"/>
      <c r="O123" s="259"/>
      <c r="P123" s="259"/>
      <c r="Q123" s="259"/>
      <c r="R123" s="259"/>
      <c r="S123" s="259"/>
    </row>
    <row r="124" spans="2:19" x14ac:dyDescent="0.25">
      <c r="B124" s="124" t="s">
        <v>240</v>
      </c>
      <c r="C124" s="124" t="s">
        <v>507</v>
      </c>
      <c r="D124" s="124"/>
      <c r="E124" s="259"/>
      <c r="F124" s="259"/>
      <c r="G124" s="259"/>
      <c r="H124" s="259"/>
      <c r="I124" s="259"/>
      <c r="L124" s="124" t="s">
        <v>240</v>
      </c>
      <c r="M124" s="124" t="s">
        <v>507</v>
      </c>
      <c r="N124" s="124"/>
      <c r="O124" s="259"/>
      <c r="P124" s="259"/>
      <c r="Q124" s="259"/>
      <c r="R124" s="259"/>
      <c r="S124" s="259"/>
    </row>
    <row r="125" spans="2:19" x14ac:dyDescent="0.25">
      <c r="B125" s="259"/>
      <c r="C125" s="259"/>
      <c r="D125" s="259"/>
      <c r="E125" s="259"/>
      <c r="F125" s="259"/>
      <c r="G125" s="259"/>
      <c r="H125" s="259"/>
      <c r="I125" s="259"/>
      <c r="L125" s="259"/>
      <c r="M125" s="259"/>
      <c r="N125" s="259"/>
      <c r="O125" s="259"/>
      <c r="P125" s="259"/>
      <c r="Q125" s="259"/>
      <c r="R125" s="259"/>
      <c r="S125" s="259"/>
    </row>
    <row r="126" spans="2:19" x14ac:dyDescent="0.25">
      <c r="B126" s="124" t="s">
        <v>523</v>
      </c>
      <c r="C126" s="124" t="s">
        <v>529</v>
      </c>
      <c r="D126" s="124"/>
      <c r="E126" s="124"/>
      <c r="F126" s="259"/>
      <c r="G126" s="259"/>
      <c r="H126" s="259"/>
      <c r="I126" s="259"/>
      <c r="L126" s="124" t="s">
        <v>523</v>
      </c>
      <c r="M126" s="124" t="s">
        <v>530</v>
      </c>
      <c r="N126" s="124"/>
      <c r="O126" s="124"/>
      <c r="P126" s="124"/>
      <c r="Q126" s="259"/>
      <c r="R126" s="259"/>
      <c r="S126" s="259"/>
    </row>
    <row r="127" spans="2:19" x14ac:dyDescent="0.25">
      <c r="B127" s="124" t="s">
        <v>526</v>
      </c>
      <c r="C127" s="124" t="s">
        <v>527</v>
      </c>
      <c r="D127" s="124"/>
      <c r="E127" s="124"/>
      <c r="F127" s="124"/>
      <c r="G127" s="259"/>
      <c r="H127" s="259"/>
      <c r="I127" s="259"/>
      <c r="L127" s="124" t="s">
        <v>526</v>
      </c>
      <c r="M127" s="124" t="s">
        <v>527</v>
      </c>
      <c r="N127" s="124"/>
      <c r="O127" s="124"/>
      <c r="P127" s="124"/>
      <c r="Q127" s="259"/>
      <c r="R127" s="259"/>
      <c r="S127" s="259"/>
    </row>
    <row r="128" spans="2:19" x14ac:dyDescent="0.25">
      <c r="B128" s="259"/>
      <c r="C128" s="259"/>
      <c r="D128" s="259"/>
      <c r="E128" s="259"/>
      <c r="F128" s="259"/>
      <c r="G128" s="259"/>
      <c r="H128" s="259"/>
      <c r="I128" s="259"/>
      <c r="L128" s="259"/>
      <c r="M128" s="259"/>
      <c r="N128" s="259"/>
      <c r="O128" s="259"/>
      <c r="P128" s="259"/>
      <c r="Q128" s="259"/>
      <c r="R128" s="259"/>
      <c r="S128" s="259"/>
    </row>
    <row r="129" spans="2:19" x14ac:dyDescent="0.25">
      <c r="B129" s="235" t="s">
        <v>455</v>
      </c>
      <c r="C129" s="236">
        <v>1988</v>
      </c>
      <c r="D129" s="236">
        <v>1994</v>
      </c>
      <c r="E129" s="236">
        <v>1999</v>
      </c>
      <c r="F129" s="236">
        <v>2005</v>
      </c>
      <c r="G129" s="236">
        <v>2010</v>
      </c>
      <c r="H129" s="236">
        <v>2015</v>
      </c>
      <c r="I129" s="236">
        <v>2020</v>
      </c>
      <c r="L129" s="235" t="s">
        <v>455</v>
      </c>
      <c r="M129" s="236">
        <v>1988</v>
      </c>
      <c r="N129" s="236">
        <v>1994</v>
      </c>
      <c r="O129" s="236">
        <v>1999</v>
      </c>
      <c r="P129" s="236">
        <v>2005</v>
      </c>
      <c r="Q129" s="236">
        <v>2010</v>
      </c>
      <c r="R129" s="236">
        <v>2015</v>
      </c>
      <c r="S129" s="236">
        <v>2020</v>
      </c>
    </row>
    <row r="130" spans="2:19" x14ac:dyDescent="0.25">
      <c r="B130" s="237" t="s">
        <v>239</v>
      </c>
      <c r="C130" s="238" t="s">
        <v>240</v>
      </c>
      <c r="D130" s="238" t="s">
        <v>240</v>
      </c>
      <c r="E130" s="238" t="s">
        <v>240</v>
      </c>
      <c r="F130" s="238" t="s">
        <v>240</v>
      </c>
      <c r="G130" s="238" t="s">
        <v>240</v>
      </c>
      <c r="H130" s="238">
        <v>4</v>
      </c>
      <c r="I130" s="238" t="s">
        <v>240</v>
      </c>
      <c r="L130" s="237" t="s">
        <v>239</v>
      </c>
      <c r="M130" s="238" t="s">
        <v>240</v>
      </c>
      <c r="N130" s="238" t="s">
        <v>240</v>
      </c>
      <c r="O130" s="238" t="s">
        <v>240</v>
      </c>
      <c r="P130" s="238" t="s">
        <v>240</v>
      </c>
      <c r="Q130" s="238">
        <v>555</v>
      </c>
      <c r="R130" s="238">
        <v>589</v>
      </c>
      <c r="S130" s="238" t="s">
        <v>240</v>
      </c>
    </row>
    <row r="131" spans="2:19" x14ac:dyDescent="0.25">
      <c r="B131" s="237" t="s">
        <v>513</v>
      </c>
      <c r="C131" s="238" t="s">
        <v>240</v>
      </c>
      <c r="D131" s="238" t="s">
        <v>240</v>
      </c>
      <c r="E131" s="238" t="s">
        <v>240</v>
      </c>
      <c r="F131" s="238">
        <v>6</v>
      </c>
      <c r="G131" s="238">
        <v>6</v>
      </c>
      <c r="H131" s="238">
        <v>4</v>
      </c>
      <c r="I131" s="238" t="s">
        <v>240</v>
      </c>
      <c r="L131" s="237" t="s">
        <v>513</v>
      </c>
      <c r="M131" s="238" t="s">
        <v>240</v>
      </c>
      <c r="N131" s="238" t="s">
        <v>240</v>
      </c>
      <c r="O131" s="238" t="s">
        <v>240</v>
      </c>
      <c r="P131" s="238">
        <v>560</v>
      </c>
      <c r="Q131" s="238">
        <v>570</v>
      </c>
      <c r="R131" s="238">
        <v>592</v>
      </c>
      <c r="S131" s="238" t="s">
        <v>240</v>
      </c>
    </row>
    <row r="132" spans="2:19" x14ac:dyDescent="0.25">
      <c r="B132" s="237" t="s">
        <v>241</v>
      </c>
      <c r="C132" s="238">
        <v>2</v>
      </c>
      <c r="D132" s="238">
        <v>12</v>
      </c>
      <c r="E132" s="238">
        <v>11</v>
      </c>
      <c r="F132" s="238">
        <v>8</v>
      </c>
      <c r="G132" s="238">
        <v>9</v>
      </c>
      <c r="H132" s="238">
        <v>6</v>
      </c>
      <c r="I132" s="238" t="s">
        <v>240</v>
      </c>
      <c r="L132" s="237" t="s">
        <v>241</v>
      </c>
      <c r="M132" s="238">
        <v>401</v>
      </c>
      <c r="N132" s="238">
        <v>434</v>
      </c>
      <c r="O132" s="238">
        <v>641</v>
      </c>
      <c r="P132" s="238">
        <v>669</v>
      </c>
      <c r="Q132" s="238">
        <v>642</v>
      </c>
      <c r="R132" s="238">
        <v>713</v>
      </c>
      <c r="S132" s="238" t="s">
        <v>240</v>
      </c>
    </row>
    <row r="133" spans="2:19" x14ac:dyDescent="0.25">
      <c r="B133" s="237" t="s">
        <v>242</v>
      </c>
      <c r="C133" s="238" t="s">
        <v>240</v>
      </c>
      <c r="D133" s="238" t="s">
        <v>240</v>
      </c>
      <c r="E133" s="238" t="s">
        <v>240</v>
      </c>
      <c r="F133" s="238">
        <v>1</v>
      </c>
      <c r="G133" s="238">
        <v>1</v>
      </c>
      <c r="H133" s="238">
        <v>1</v>
      </c>
      <c r="I133" s="238">
        <v>1</v>
      </c>
      <c r="L133" s="237" t="s">
        <v>242</v>
      </c>
      <c r="M133" s="238" t="s">
        <v>240</v>
      </c>
      <c r="N133" s="238" t="s">
        <v>240</v>
      </c>
      <c r="O133" s="238">
        <v>267</v>
      </c>
      <c r="P133" s="238">
        <v>269</v>
      </c>
      <c r="Q133" s="238">
        <v>372</v>
      </c>
      <c r="R133" s="238">
        <v>526</v>
      </c>
      <c r="S133" s="238">
        <v>537</v>
      </c>
    </row>
    <row r="134" spans="2:19" x14ac:dyDescent="0.25">
      <c r="B134" s="237" t="s">
        <v>243</v>
      </c>
      <c r="C134" s="238" t="s">
        <v>240</v>
      </c>
      <c r="D134" s="238" t="s">
        <v>240</v>
      </c>
      <c r="E134" s="238" t="s">
        <v>240</v>
      </c>
      <c r="F134" s="238">
        <v>4</v>
      </c>
      <c r="G134" s="238">
        <v>4</v>
      </c>
      <c r="H134" s="238">
        <v>4</v>
      </c>
      <c r="I134" s="238" t="s">
        <v>240</v>
      </c>
      <c r="L134" s="237" t="s">
        <v>243</v>
      </c>
      <c r="M134" s="238" t="s">
        <v>240</v>
      </c>
      <c r="N134" s="238" t="s">
        <v>240</v>
      </c>
      <c r="O134" s="238">
        <v>384</v>
      </c>
      <c r="P134" s="238">
        <v>347</v>
      </c>
      <c r="Q134" s="238">
        <v>383</v>
      </c>
      <c r="R134" s="238">
        <v>468</v>
      </c>
      <c r="S134" s="238" t="s">
        <v>240</v>
      </c>
    </row>
    <row r="135" spans="2:19" x14ac:dyDescent="0.25">
      <c r="B135" s="237" t="s">
        <v>244</v>
      </c>
      <c r="C135" s="238" t="s">
        <v>240</v>
      </c>
      <c r="D135" s="238">
        <v>4</v>
      </c>
      <c r="E135" s="238">
        <v>3</v>
      </c>
      <c r="F135" s="238">
        <v>4</v>
      </c>
      <c r="G135" s="238">
        <v>3</v>
      </c>
      <c r="H135" s="238">
        <v>3</v>
      </c>
      <c r="I135" s="238" t="s">
        <v>240</v>
      </c>
      <c r="L135" s="237" t="s">
        <v>244</v>
      </c>
      <c r="M135" s="238" t="s">
        <v>240</v>
      </c>
      <c r="N135" s="238">
        <v>818</v>
      </c>
      <c r="O135" s="238">
        <v>987</v>
      </c>
      <c r="P135" s="238">
        <v>785</v>
      </c>
      <c r="Q135" s="238">
        <v>801</v>
      </c>
      <c r="R135" s="238">
        <v>692</v>
      </c>
      <c r="S135" s="238" t="s">
        <v>240</v>
      </c>
    </row>
    <row r="136" spans="2:19" x14ac:dyDescent="0.25">
      <c r="B136" s="237" t="s">
        <v>307</v>
      </c>
      <c r="C136" s="238" t="s">
        <v>240</v>
      </c>
      <c r="D136" s="238">
        <v>7</v>
      </c>
      <c r="E136" s="238">
        <v>12</v>
      </c>
      <c r="F136" s="238" t="s">
        <v>240</v>
      </c>
      <c r="G136" s="238">
        <v>8</v>
      </c>
      <c r="H136" s="238">
        <v>0</v>
      </c>
      <c r="I136" s="238">
        <v>5</v>
      </c>
      <c r="L136" s="237" t="s">
        <v>307</v>
      </c>
      <c r="M136" s="238">
        <v>829</v>
      </c>
      <c r="N136" s="238">
        <v>517</v>
      </c>
      <c r="O136" s="238">
        <v>651</v>
      </c>
      <c r="P136" s="238">
        <v>489</v>
      </c>
      <c r="Q136" s="238">
        <v>466</v>
      </c>
      <c r="R136" s="238">
        <v>502</v>
      </c>
      <c r="S136" s="238">
        <v>499</v>
      </c>
    </row>
    <row r="137" spans="2:19" x14ac:dyDescent="0.25">
      <c r="B137" s="237" t="s">
        <v>246</v>
      </c>
      <c r="C137" s="238" t="s">
        <v>240</v>
      </c>
      <c r="D137" s="238" t="s">
        <v>240</v>
      </c>
      <c r="E137" s="238" t="s">
        <v>240</v>
      </c>
      <c r="F137" s="238">
        <v>5</v>
      </c>
      <c r="G137" s="238">
        <v>3</v>
      </c>
      <c r="H137" s="238">
        <v>2</v>
      </c>
      <c r="I137" s="238">
        <v>2</v>
      </c>
      <c r="L137" s="237" t="s">
        <v>246</v>
      </c>
      <c r="M137" s="238" t="s">
        <v>240</v>
      </c>
      <c r="N137" s="238" t="s">
        <v>240</v>
      </c>
      <c r="O137" s="238">
        <v>286</v>
      </c>
      <c r="P137" s="238">
        <v>300</v>
      </c>
      <c r="Q137" s="238">
        <v>325</v>
      </c>
      <c r="R137" s="238">
        <v>525</v>
      </c>
      <c r="S137" s="238">
        <v>474</v>
      </c>
    </row>
    <row r="138" spans="2:19" x14ac:dyDescent="0.25">
      <c r="B138" s="237" t="s">
        <v>247</v>
      </c>
      <c r="C138" s="238" t="s">
        <v>240</v>
      </c>
      <c r="D138" s="238">
        <v>7</v>
      </c>
      <c r="E138" s="238">
        <v>4</v>
      </c>
      <c r="F138" s="238">
        <v>4</v>
      </c>
      <c r="G138" s="238">
        <v>3</v>
      </c>
      <c r="H138" s="238">
        <v>2</v>
      </c>
      <c r="I138" s="238" t="s">
        <v>240</v>
      </c>
      <c r="L138" s="237" t="s">
        <v>247</v>
      </c>
      <c r="M138" s="238" t="s">
        <v>240</v>
      </c>
      <c r="N138" s="260">
        <v>1732</v>
      </c>
      <c r="O138" s="260">
        <v>2324</v>
      </c>
      <c r="P138" s="260">
        <v>2032</v>
      </c>
      <c r="Q138" s="260">
        <v>1061</v>
      </c>
      <c r="R138" s="238">
        <v>766</v>
      </c>
      <c r="S138" s="238" t="s">
        <v>240</v>
      </c>
    </row>
    <row r="139" spans="2:19" x14ac:dyDescent="0.25">
      <c r="B139" s="237" t="s">
        <v>248</v>
      </c>
      <c r="C139" s="238">
        <v>7</v>
      </c>
      <c r="D139" s="238">
        <v>1</v>
      </c>
      <c r="E139" s="238">
        <v>3</v>
      </c>
      <c r="F139" s="238">
        <v>3</v>
      </c>
      <c r="G139" s="238">
        <v>4</v>
      </c>
      <c r="H139" s="238">
        <v>3</v>
      </c>
      <c r="I139" s="238">
        <v>2</v>
      </c>
      <c r="L139" s="237" t="s">
        <v>248</v>
      </c>
      <c r="M139" s="238">
        <v>463</v>
      </c>
      <c r="N139" s="238">
        <v>605</v>
      </c>
      <c r="O139" s="238">
        <v>814</v>
      </c>
      <c r="P139" s="260">
        <v>1045</v>
      </c>
      <c r="Q139" s="238">
        <v>887</v>
      </c>
      <c r="R139" s="238">
        <v>838</v>
      </c>
      <c r="S139" s="238">
        <v>718</v>
      </c>
    </row>
    <row r="140" spans="2:19" x14ac:dyDescent="0.25">
      <c r="B140" s="237" t="s">
        <v>249</v>
      </c>
      <c r="C140" s="238">
        <v>6</v>
      </c>
      <c r="D140" s="238">
        <v>5</v>
      </c>
      <c r="E140" s="238">
        <v>3</v>
      </c>
      <c r="F140" s="238">
        <v>3</v>
      </c>
      <c r="G140" s="238">
        <v>6</v>
      </c>
      <c r="H140" s="238">
        <v>5</v>
      </c>
      <c r="I140" s="238">
        <v>2</v>
      </c>
      <c r="L140" s="237" t="s">
        <v>249</v>
      </c>
      <c r="M140" s="238">
        <v>363</v>
      </c>
      <c r="N140" s="238">
        <v>475</v>
      </c>
      <c r="O140" s="238">
        <v>550</v>
      </c>
      <c r="P140" s="238">
        <v>586</v>
      </c>
      <c r="Q140" s="238">
        <v>651</v>
      </c>
      <c r="R140" s="238">
        <v>576</v>
      </c>
      <c r="S140" s="238">
        <v>523</v>
      </c>
    </row>
    <row r="141" spans="2:19" x14ac:dyDescent="0.25">
      <c r="B141" s="237" t="s">
        <v>250</v>
      </c>
      <c r="C141" s="238">
        <v>14</v>
      </c>
      <c r="D141" s="238">
        <v>11</v>
      </c>
      <c r="E141" s="238">
        <v>6</v>
      </c>
      <c r="F141" s="238">
        <v>4</v>
      </c>
      <c r="G141" s="238">
        <v>3</v>
      </c>
      <c r="H141" s="238">
        <v>3</v>
      </c>
      <c r="I141" s="238">
        <v>3</v>
      </c>
      <c r="L141" s="237" t="s">
        <v>250</v>
      </c>
      <c r="M141" s="238">
        <v>404</v>
      </c>
      <c r="N141" s="238">
        <v>603</v>
      </c>
      <c r="O141" s="238">
        <v>635</v>
      </c>
      <c r="P141" s="238">
        <v>650</v>
      </c>
      <c r="Q141" s="238">
        <v>715</v>
      </c>
      <c r="R141" s="238">
        <v>742</v>
      </c>
      <c r="S141" s="238">
        <v>724</v>
      </c>
    </row>
    <row r="142" spans="2:19" x14ac:dyDescent="0.25">
      <c r="B142" s="237" t="s">
        <v>251</v>
      </c>
      <c r="C142" s="238" t="s">
        <v>240</v>
      </c>
      <c r="D142" s="238" t="s">
        <v>240</v>
      </c>
      <c r="E142" s="238" t="s">
        <v>240</v>
      </c>
      <c r="F142" s="238">
        <v>1</v>
      </c>
      <c r="G142" s="238">
        <v>1</v>
      </c>
      <c r="H142" s="238">
        <v>2</v>
      </c>
      <c r="I142" s="238" t="s">
        <v>240</v>
      </c>
      <c r="L142" s="237" t="s">
        <v>251</v>
      </c>
      <c r="M142" s="238" t="s">
        <v>240</v>
      </c>
      <c r="N142" s="238" t="s">
        <v>240</v>
      </c>
      <c r="O142" s="238" t="s">
        <v>240</v>
      </c>
      <c r="P142" s="238">
        <v>548</v>
      </c>
      <c r="Q142" s="238">
        <v>523</v>
      </c>
      <c r="R142" s="238">
        <v>542</v>
      </c>
      <c r="S142" s="238" t="s">
        <v>240</v>
      </c>
    </row>
    <row r="143" spans="2:19" x14ac:dyDescent="0.25">
      <c r="B143" s="237" t="s">
        <v>252</v>
      </c>
      <c r="C143" s="238">
        <v>63</v>
      </c>
      <c r="D143" s="238">
        <v>51</v>
      </c>
      <c r="E143" s="238">
        <v>33</v>
      </c>
      <c r="F143" s="238" t="s">
        <v>240</v>
      </c>
      <c r="G143" s="238">
        <v>22</v>
      </c>
      <c r="H143" s="238">
        <v>14</v>
      </c>
      <c r="I143" s="238">
        <v>7</v>
      </c>
      <c r="L143" s="237" t="s">
        <v>252</v>
      </c>
      <c r="M143" s="238">
        <v>483</v>
      </c>
      <c r="N143" s="238">
        <v>540</v>
      </c>
      <c r="O143" s="238">
        <v>505</v>
      </c>
      <c r="P143" s="238">
        <v>506</v>
      </c>
      <c r="Q143" s="238">
        <v>494</v>
      </c>
      <c r="R143" s="238">
        <v>529</v>
      </c>
      <c r="S143" s="238">
        <v>504</v>
      </c>
    </row>
    <row r="144" spans="2:19" x14ac:dyDescent="0.25">
      <c r="B144" s="237" t="s">
        <v>253</v>
      </c>
      <c r="C144" s="238" t="s">
        <v>240</v>
      </c>
      <c r="D144" s="238" t="s">
        <v>240</v>
      </c>
      <c r="E144" s="238" t="s">
        <v>240</v>
      </c>
      <c r="F144" s="238">
        <v>2</v>
      </c>
      <c r="G144" s="238">
        <v>4</v>
      </c>
      <c r="H144" s="238">
        <v>1</v>
      </c>
      <c r="I144" s="238" t="s">
        <v>240</v>
      </c>
      <c r="L144" s="237" t="s">
        <v>253</v>
      </c>
      <c r="M144" s="238" t="s">
        <v>240</v>
      </c>
      <c r="N144" s="238" t="s">
        <v>240</v>
      </c>
      <c r="O144" s="238">
        <v>469</v>
      </c>
      <c r="P144" s="238">
        <v>646</v>
      </c>
      <c r="Q144" s="238">
        <v>587</v>
      </c>
      <c r="R144" s="238">
        <v>572</v>
      </c>
      <c r="S144" s="238" t="s">
        <v>240</v>
      </c>
    </row>
    <row r="145" spans="2:19" x14ac:dyDescent="0.25">
      <c r="B145" s="237" t="s">
        <v>254</v>
      </c>
      <c r="C145" s="238" t="s">
        <v>240</v>
      </c>
      <c r="D145" s="238" t="s">
        <v>240</v>
      </c>
      <c r="E145" s="238" t="s">
        <v>240</v>
      </c>
      <c r="F145" s="238">
        <v>9</v>
      </c>
      <c r="G145" s="238">
        <v>7</v>
      </c>
      <c r="H145" s="238">
        <v>6</v>
      </c>
      <c r="I145" s="238">
        <v>6</v>
      </c>
      <c r="L145" s="237" t="s">
        <v>254</v>
      </c>
      <c r="M145" s="238" t="s">
        <v>240</v>
      </c>
      <c r="N145" s="238" t="s">
        <v>240</v>
      </c>
      <c r="O145" s="238">
        <v>133</v>
      </c>
      <c r="P145" s="238">
        <v>329</v>
      </c>
      <c r="Q145" s="238">
        <v>357</v>
      </c>
      <c r="R145" s="238">
        <v>433</v>
      </c>
      <c r="S145" s="238">
        <v>421</v>
      </c>
    </row>
    <row r="146" spans="2:19" x14ac:dyDescent="0.25">
      <c r="B146" s="237" t="s">
        <v>255</v>
      </c>
      <c r="C146" s="238" t="s">
        <v>240</v>
      </c>
      <c r="D146" s="238" t="s">
        <v>240</v>
      </c>
      <c r="E146" s="238" t="s">
        <v>240</v>
      </c>
      <c r="F146" s="238">
        <v>5</v>
      </c>
      <c r="G146" s="238">
        <v>6</v>
      </c>
      <c r="H146" s="238">
        <v>5</v>
      </c>
      <c r="I146" s="238" t="s">
        <v>240</v>
      </c>
      <c r="L146" s="237" t="s">
        <v>255</v>
      </c>
      <c r="M146" s="238" t="s">
        <v>240</v>
      </c>
      <c r="N146" s="238" t="s">
        <v>240</v>
      </c>
      <c r="O146" s="238">
        <v>303</v>
      </c>
      <c r="P146" s="238">
        <v>332</v>
      </c>
      <c r="Q146" s="238">
        <v>473</v>
      </c>
      <c r="R146" s="238">
        <v>500</v>
      </c>
      <c r="S146" s="238" t="s">
        <v>240</v>
      </c>
    </row>
    <row r="147" spans="2:19" x14ac:dyDescent="0.25">
      <c r="B147" s="237" t="s">
        <v>256</v>
      </c>
      <c r="C147" s="238">
        <v>29</v>
      </c>
      <c r="D147" s="238">
        <v>23</v>
      </c>
      <c r="E147" s="238">
        <v>14</v>
      </c>
      <c r="F147" s="238">
        <v>7</v>
      </c>
      <c r="G147" s="238">
        <v>7</v>
      </c>
      <c r="H147" s="238">
        <v>5</v>
      </c>
      <c r="I147" s="238" t="s">
        <v>240</v>
      </c>
      <c r="L147" s="237" t="s">
        <v>256</v>
      </c>
      <c r="M147" s="238">
        <v>631</v>
      </c>
      <c r="N147" s="238">
        <v>834</v>
      </c>
      <c r="O147" s="238">
        <v>860</v>
      </c>
      <c r="P147" s="238">
        <v>865</v>
      </c>
      <c r="Q147" s="238">
        <v>641</v>
      </c>
      <c r="R147" s="238">
        <v>657</v>
      </c>
      <c r="S147" s="238" t="s">
        <v>240</v>
      </c>
    </row>
    <row r="148" spans="2:19" x14ac:dyDescent="0.25">
      <c r="B148" s="237" t="s">
        <v>257</v>
      </c>
      <c r="C148" s="238" t="s">
        <v>240</v>
      </c>
      <c r="D148" s="238" t="s">
        <v>240</v>
      </c>
      <c r="E148" s="238" t="s">
        <v>240</v>
      </c>
      <c r="F148" s="238">
        <v>2</v>
      </c>
      <c r="G148" s="238">
        <v>1</v>
      </c>
      <c r="H148" s="238">
        <v>0</v>
      </c>
      <c r="I148" s="238" t="s">
        <v>240</v>
      </c>
      <c r="L148" s="237" t="s">
        <v>257</v>
      </c>
      <c r="M148" s="238" t="s">
        <v>240</v>
      </c>
      <c r="N148" s="238" t="s">
        <v>240</v>
      </c>
      <c r="O148" s="238">
        <v>411</v>
      </c>
      <c r="P148" s="238">
        <v>380</v>
      </c>
      <c r="Q148" s="238">
        <v>354</v>
      </c>
      <c r="R148" s="238">
        <v>428</v>
      </c>
      <c r="S148" s="238" t="s">
        <v>240</v>
      </c>
    </row>
    <row r="149" spans="2:19" x14ac:dyDescent="0.25">
      <c r="B149" s="237" t="s">
        <v>258</v>
      </c>
      <c r="C149" s="238" t="s">
        <v>240</v>
      </c>
      <c r="D149" s="238" t="s">
        <v>240</v>
      </c>
      <c r="E149" s="238" t="s">
        <v>240</v>
      </c>
      <c r="F149" s="238">
        <v>4</v>
      </c>
      <c r="G149" s="238">
        <v>3</v>
      </c>
      <c r="H149" s="238">
        <v>2</v>
      </c>
      <c r="I149" s="238">
        <v>2</v>
      </c>
      <c r="L149" s="237" t="s">
        <v>258</v>
      </c>
      <c r="M149" s="238" t="s">
        <v>240</v>
      </c>
      <c r="N149" s="238" t="s">
        <v>240</v>
      </c>
      <c r="O149" s="238">
        <v>561</v>
      </c>
      <c r="P149" s="238">
        <v>786</v>
      </c>
      <c r="Q149" s="238">
        <v>644</v>
      </c>
      <c r="R149" s="238">
        <v>655</v>
      </c>
      <c r="S149" s="238">
        <v>631</v>
      </c>
    </row>
    <row r="150" spans="2:19" x14ac:dyDescent="0.25">
      <c r="B150" s="237" t="s">
        <v>259</v>
      </c>
      <c r="C150" s="238">
        <v>13</v>
      </c>
      <c r="D150" s="238">
        <v>19</v>
      </c>
      <c r="E150" s="238">
        <v>11</v>
      </c>
      <c r="F150" s="238">
        <v>8</v>
      </c>
      <c r="G150" s="238" t="s">
        <v>240</v>
      </c>
      <c r="H150" s="238">
        <v>9</v>
      </c>
      <c r="I150" s="238">
        <v>7</v>
      </c>
      <c r="L150" s="237" t="s">
        <v>259</v>
      </c>
      <c r="M150" s="238">
        <v>376</v>
      </c>
      <c r="N150" s="238">
        <v>470</v>
      </c>
      <c r="O150" s="238">
        <v>535</v>
      </c>
      <c r="P150" s="238">
        <v>625</v>
      </c>
      <c r="Q150" s="238">
        <v>559</v>
      </c>
      <c r="R150" s="238">
        <v>942</v>
      </c>
      <c r="S150" s="260">
        <v>1025</v>
      </c>
    </row>
    <row r="151" spans="2:19" x14ac:dyDescent="0.25">
      <c r="B151" s="237" t="s">
        <v>260</v>
      </c>
      <c r="C151" s="238" t="s">
        <v>240</v>
      </c>
      <c r="D151" s="238">
        <v>12</v>
      </c>
      <c r="E151" s="238">
        <v>4</v>
      </c>
      <c r="F151" s="238">
        <v>4</v>
      </c>
      <c r="G151" s="238">
        <v>3</v>
      </c>
      <c r="H151" s="238">
        <v>4</v>
      </c>
      <c r="I151" s="238" t="s">
        <v>240</v>
      </c>
      <c r="L151" s="237" t="s">
        <v>260</v>
      </c>
      <c r="M151" s="238" t="s">
        <v>240</v>
      </c>
      <c r="N151" s="238">
        <v>641</v>
      </c>
      <c r="O151" s="238">
        <v>678</v>
      </c>
      <c r="P151" s="238">
        <v>847</v>
      </c>
      <c r="Q151" s="238">
        <v>813</v>
      </c>
      <c r="R151" s="238">
        <v>780</v>
      </c>
      <c r="S151" s="238" t="s">
        <v>240</v>
      </c>
    </row>
    <row r="152" spans="2:19" x14ac:dyDescent="0.25">
      <c r="B152" s="237" t="s">
        <v>261</v>
      </c>
      <c r="C152" s="238" t="s">
        <v>240</v>
      </c>
      <c r="D152" s="238" t="s">
        <v>240</v>
      </c>
      <c r="E152" s="238" t="s">
        <v>240</v>
      </c>
      <c r="F152" s="238">
        <v>2</v>
      </c>
      <c r="G152" s="238">
        <v>2</v>
      </c>
      <c r="H152" s="238">
        <v>2</v>
      </c>
      <c r="I152" s="238" t="s">
        <v>240</v>
      </c>
      <c r="L152" s="237" t="s">
        <v>261</v>
      </c>
      <c r="M152" s="238" t="s">
        <v>240</v>
      </c>
      <c r="N152" s="238" t="s">
        <v>240</v>
      </c>
      <c r="O152" s="238">
        <v>298</v>
      </c>
      <c r="P152" s="238">
        <v>262</v>
      </c>
      <c r="Q152" s="238">
        <v>380</v>
      </c>
      <c r="R152" s="238">
        <v>401</v>
      </c>
      <c r="S152" s="238" t="s">
        <v>240</v>
      </c>
    </row>
    <row r="153" spans="2:19" x14ac:dyDescent="0.25">
      <c r="B153" s="237" t="s">
        <v>262</v>
      </c>
      <c r="C153" s="238">
        <v>6</v>
      </c>
      <c r="D153" s="238">
        <v>1</v>
      </c>
      <c r="E153" s="238">
        <v>3</v>
      </c>
      <c r="F153" s="238">
        <v>4</v>
      </c>
      <c r="G153" s="238">
        <v>3</v>
      </c>
      <c r="H153" s="238">
        <v>3</v>
      </c>
      <c r="I153" s="238" t="s">
        <v>240</v>
      </c>
      <c r="L153" s="237" t="s">
        <v>262</v>
      </c>
      <c r="M153" s="238">
        <v>444</v>
      </c>
      <c r="N153" s="238">
        <v>462</v>
      </c>
      <c r="O153" s="238">
        <v>523</v>
      </c>
      <c r="P153" s="238">
        <v>477</v>
      </c>
      <c r="Q153" s="238">
        <v>440</v>
      </c>
      <c r="R153" s="238">
        <v>390</v>
      </c>
      <c r="S153" s="238" t="s">
        <v>240</v>
      </c>
    </row>
    <row r="154" spans="2:19" x14ac:dyDescent="0.25">
      <c r="B154" s="237" t="s">
        <v>263</v>
      </c>
      <c r="C154" s="238" t="s">
        <v>240</v>
      </c>
      <c r="D154" s="238" t="s">
        <v>240</v>
      </c>
      <c r="E154" s="238" t="s">
        <v>240</v>
      </c>
      <c r="F154" s="238">
        <v>1</v>
      </c>
      <c r="G154" s="238">
        <v>1</v>
      </c>
      <c r="H154" s="238">
        <v>1</v>
      </c>
      <c r="I154" s="238" t="s">
        <v>240</v>
      </c>
      <c r="L154" s="237" t="s">
        <v>263</v>
      </c>
      <c r="M154" s="238" t="s">
        <v>240</v>
      </c>
      <c r="N154" s="238" t="s">
        <v>240</v>
      </c>
      <c r="O154" s="238">
        <v>238</v>
      </c>
      <c r="P154" s="238">
        <v>307</v>
      </c>
      <c r="Q154" s="238">
        <v>566</v>
      </c>
      <c r="R154" s="238">
        <v>702</v>
      </c>
      <c r="S154" s="238" t="s">
        <v>240</v>
      </c>
    </row>
    <row r="155" spans="2:19" x14ac:dyDescent="0.25">
      <c r="B155" s="237" t="s">
        <v>264</v>
      </c>
      <c r="C155" s="238" t="s">
        <v>240</v>
      </c>
      <c r="D155" s="238" t="s">
        <v>240</v>
      </c>
      <c r="E155" s="238" t="s">
        <v>240</v>
      </c>
      <c r="F155" s="238">
        <v>4</v>
      </c>
      <c r="G155" s="238">
        <v>1</v>
      </c>
      <c r="H155" s="238">
        <v>1</v>
      </c>
      <c r="I155" s="238" t="s">
        <v>240</v>
      </c>
      <c r="L155" s="237" t="s">
        <v>264</v>
      </c>
      <c r="M155" s="238" t="s">
        <v>240</v>
      </c>
      <c r="N155" s="238" t="s">
        <v>240</v>
      </c>
      <c r="O155" s="238">
        <v>575</v>
      </c>
      <c r="P155" s="238">
        <v>575</v>
      </c>
      <c r="Q155" s="238">
        <v>495</v>
      </c>
      <c r="R155" s="238">
        <v>474</v>
      </c>
      <c r="S155" s="238" t="s">
        <v>240</v>
      </c>
    </row>
    <row r="156" spans="2:19" x14ac:dyDescent="0.25">
      <c r="B156" s="237" t="s">
        <v>265</v>
      </c>
      <c r="C156" s="238" t="s">
        <v>240</v>
      </c>
      <c r="D156" s="238" t="s">
        <v>240</v>
      </c>
      <c r="E156" s="238" t="s">
        <v>240</v>
      </c>
      <c r="F156" s="238">
        <v>3</v>
      </c>
      <c r="G156" s="238">
        <v>4</v>
      </c>
      <c r="H156" s="238">
        <v>3</v>
      </c>
      <c r="I156" s="238" t="s">
        <v>240</v>
      </c>
      <c r="L156" s="237" t="s">
        <v>265</v>
      </c>
      <c r="M156" s="238" t="s">
        <v>240</v>
      </c>
      <c r="N156" s="238" t="s">
        <v>240</v>
      </c>
      <c r="O156" s="238">
        <v>380</v>
      </c>
      <c r="P156" s="238">
        <v>333</v>
      </c>
      <c r="Q156" s="238">
        <v>455</v>
      </c>
      <c r="R156" s="238">
        <v>517</v>
      </c>
      <c r="S156" s="238" t="s">
        <v>240</v>
      </c>
    </row>
    <row r="157" spans="2:19" x14ac:dyDescent="0.25">
      <c r="B157" s="237" t="s">
        <v>266</v>
      </c>
      <c r="C157" s="238" t="s">
        <v>240</v>
      </c>
      <c r="D157" s="238">
        <v>6</v>
      </c>
      <c r="E157" s="238">
        <v>2</v>
      </c>
      <c r="F157" s="238">
        <v>2</v>
      </c>
      <c r="G157" s="238">
        <v>3</v>
      </c>
      <c r="H157" s="238">
        <v>3</v>
      </c>
      <c r="I157" s="238" t="s">
        <v>240</v>
      </c>
      <c r="L157" s="237" t="s">
        <v>266</v>
      </c>
      <c r="M157" s="238" t="s">
        <v>240</v>
      </c>
      <c r="N157" s="238">
        <v>531</v>
      </c>
      <c r="O157" s="238">
        <v>535</v>
      </c>
      <c r="P157" s="238">
        <v>588</v>
      </c>
      <c r="Q157" s="238">
        <v>613</v>
      </c>
      <c r="R157" s="238">
        <v>666</v>
      </c>
      <c r="S157" s="238" t="s">
        <v>240</v>
      </c>
    </row>
    <row r="158" spans="2:19" x14ac:dyDescent="0.25">
      <c r="B158" s="237" t="s">
        <v>267</v>
      </c>
      <c r="C158" s="238" t="s">
        <v>240</v>
      </c>
      <c r="D158" s="238">
        <v>6</v>
      </c>
      <c r="E158" s="238">
        <v>1</v>
      </c>
      <c r="F158" s="238">
        <v>5</v>
      </c>
      <c r="G158" s="238">
        <v>4</v>
      </c>
      <c r="H158" s="238">
        <v>1</v>
      </c>
      <c r="I158" s="238" t="s">
        <v>240</v>
      </c>
      <c r="L158" s="237" t="s">
        <v>267</v>
      </c>
      <c r="M158" s="238" t="s">
        <v>240</v>
      </c>
      <c r="N158" s="238">
        <v>575</v>
      </c>
      <c r="O158" s="238">
        <v>635</v>
      </c>
      <c r="P158" s="238">
        <v>531</v>
      </c>
      <c r="Q158" s="238">
        <v>538</v>
      </c>
      <c r="R158" s="238">
        <v>516</v>
      </c>
      <c r="S158" s="238" t="s">
        <v>240</v>
      </c>
    </row>
    <row r="159" spans="2:19" x14ac:dyDescent="0.25">
      <c r="B159" s="259"/>
      <c r="C159" s="259"/>
      <c r="D159" s="259"/>
      <c r="E159" s="259"/>
      <c r="F159" s="259"/>
      <c r="G159" s="259"/>
      <c r="H159" s="259"/>
      <c r="I159" s="259"/>
      <c r="L159" s="259"/>
      <c r="M159" s="259"/>
      <c r="N159" s="259"/>
      <c r="O159" s="259"/>
      <c r="P159" s="259"/>
      <c r="Q159" s="259"/>
      <c r="R159" s="259"/>
      <c r="S159" s="259"/>
    </row>
    <row r="160" spans="2:19" x14ac:dyDescent="0.25">
      <c r="B160" s="124" t="s">
        <v>528</v>
      </c>
      <c r="C160" s="124"/>
      <c r="D160" s="259"/>
      <c r="E160" s="259"/>
      <c r="F160" s="259"/>
      <c r="G160" s="259"/>
      <c r="H160" s="259"/>
      <c r="I160" s="259"/>
      <c r="L160" s="124" t="s">
        <v>528</v>
      </c>
      <c r="M160" s="124"/>
      <c r="N160" s="259"/>
      <c r="O160" s="259"/>
      <c r="P160" s="259"/>
      <c r="Q160" s="259"/>
      <c r="R160" s="259"/>
      <c r="S160" s="259"/>
    </row>
    <row r="161" spans="2:19" x14ac:dyDescent="0.25">
      <c r="B161" s="124" t="s">
        <v>240</v>
      </c>
      <c r="C161" s="124" t="s">
        <v>507</v>
      </c>
      <c r="D161" s="124"/>
      <c r="E161" s="259"/>
      <c r="F161" s="259"/>
      <c r="G161" s="259"/>
      <c r="H161" s="259"/>
      <c r="I161" s="259"/>
      <c r="L161" s="124" t="s">
        <v>240</v>
      </c>
      <c r="M161" s="124" t="s">
        <v>507</v>
      </c>
      <c r="N161" s="124"/>
      <c r="O161" s="259"/>
      <c r="P161" s="259"/>
      <c r="Q161" s="259"/>
      <c r="R161" s="259"/>
      <c r="S161" s="259"/>
    </row>
    <row r="162" spans="2:19" x14ac:dyDescent="0.25">
      <c r="B162" s="259"/>
      <c r="C162" s="259"/>
      <c r="D162" s="259"/>
      <c r="E162" s="259"/>
      <c r="F162" s="259"/>
      <c r="G162" s="259"/>
      <c r="H162" s="259"/>
      <c r="I162" s="259"/>
      <c r="L162" s="259"/>
      <c r="M162" s="259"/>
      <c r="N162" s="259"/>
      <c r="O162" s="259"/>
      <c r="P162" s="259"/>
      <c r="Q162" s="259"/>
      <c r="R162" s="259"/>
      <c r="S162" s="259"/>
    </row>
    <row r="163" spans="2:19" x14ac:dyDescent="0.25">
      <c r="B163" s="124" t="s">
        <v>523</v>
      </c>
      <c r="C163" s="124" t="s">
        <v>531</v>
      </c>
      <c r="D163" s="124"/>
      <c r="E163" s="124"/>
      <c r="F163" s="124"/>
      <c r="G163" s="259"/>
      <c r="H163" s="259"/>
      <c r="I163" s="259"/>
      <c r="L163" s="124" t="s">
        <v>523</v>
      </c>
      <c r="M163" s="124" t="s">
        <v>532</v>
      </c>
      <c r="N163" s="124"/>
      <c r="O163" s="259"/>
      <c r="P163" s="259"/>
      <c r="Q163" s="259"/>
      <c r="R163" s="259"/>
      <c r="S163" s="259"/>
    </row>
    <row r="164" spans="2:19" x14ac:dyDescent="0.25">
      <c r="B164" s="124" t="s">
        <v>526</v>
      </c>
      <c r="C164" s="124" t="s">
        <v>527</v>
      </c>
      <c r="D164" s="124"/>
      <c r="E164" s="124"/>
      <c r="F164" s="124"/>
      <c r="G164" s="259"/>
      <c r="H164" s="259"/>
      <c r="I164" s="259"/>
      <c r="L164" s="124" t="s">
        <v>526</v>
      </c>
      <c r="M164" s="124" t="s">
        <v>527</v>
      </c>
      <c r="N164" s="124"/>
      <c r="O164" s="124"/>
      <c r="P164" s="124"/>
      <c r="Q164" s="259"/>
      <c r="R164" s="259"/>
      <c r="S164" s="259"/>
    </row>
    <row r="165" spans="2:19" x14ac:dyDescent="0.25">
      <c r="B165" s="259"/>
      <c r="C165" s="259"/>
      <c r="D165" s="259"/>
      <c r="E165" s="259"/>
      <c r="F165" s="259"/>
      <c r="G165" s="259"/>
      <c r="H165" s="259"/>
      <c r="I165" s="259"/>
      <c r="L165" s="259"/>
      <c r="M165" s="259"/>
      <c r="N165" s="259"/>
      <c r="O165" s="259"/>
      <c r="P165" s="259"/>
      <c r="Q165" s="259"/>
      <c r="R165" s="259"/>
      <c r="S165" s="259"/>
    </row>
    <row r="166" spans="2:19" x14ac:dyDescent="0.25">
      <c r="B166" s="235" t="s">
        <v>455</v>
      </c>
      <c r="C166" s="236">
        <v>1988</v>
      </c>
      <c r="D166" s="236">
        <v>1994</v>
      </c>
      <c r="E166" s="236">
        <v>1999</v>
      </c>
      <c r="F166" s="236">
        <v>2005</v>
      </c>
      <c r="G166" s="236">
        <v>2010</v>
      </c>
      <c r="H166" s="236">
        <v>2015</v>
      </c>
      <c r="I166" s="236">
        <v>2020</v>
      </c>
      <c r="L166" s="235" t="s">
        <v>455</v>
      </c>
      <c r="M166" s="236">
        <v>1988</v>
      </c>
      <c r="N166" s="236">
        <v>1994</v>
      </c>
      <c r="O166" s="236">
        <v>1999</v>
      </c>
      <c r="P166" s="236">
        <v>2005</v>
      </c>
      <c r="Q166" s="236">
        <v>2010</v>
      </c>
      <c r="R166" s="236">
        <v>2015</v>
      </c>
      <c r="S166" s="236">
        <v>2020</v>
      </c>
    </row>
    <row r="167" spans="2:19" x14ac:dyDescent="0.25">
      <c r="B167" s="237" t="s">
        <v>239</v>
      </c>
      <c r="C167" s="238" t="s">
        <v>240</v>
      </c>
      <c r="D167" s="238" t="s">
        <v>240</v>
      </c>
      <c r="E167" s="238" t="s">
        <v>240</v>
      </c>
      <c r="F167" s="238" t="s">
        <v>240</v>
      </c>
      <c r="G167" s="238" t="s">
        <v>240</v>
      </c>
      <c r="H167" s="238">
        <v>250</v>
      </c>
      <c r="I167" s="238" t="s">
        <v>240</v>
      </c>
      <c r="L167" s="237" t="s">
        <v>239</v>
      </c>
      <c r="M167" s="238" t="s">
        <v>240</v>
      </c>
      <c r="N167" s="238" t="s">
        <v>240</v>
      </c>
      <c r="O167" s="238" t="s">
        <v>240</v>
      </c>
      <c r="P167" s="238" t="s">
        <v>240</v>
      </c>
      <c r="Q167" s="260">
        <v>1247</v>
      </c>
      <c r="R167" s="260">
        <v>1223</v>
      </c>
      <c r="S167" s="238" t="s">
        <v>240</v>
      </c>
    </row>
    <row r="168" spans="2:19" x14ac:dyDescent="0.25">
      <c r="B168" s="237" t="s">
        <v>513</v>
      </c>
      <c r="C168" s="238" t="s">
        <v>240</v>
      </c>
      <c r="D168" s="238" t="s">
        <v>240</v>
      </c>
      <c r="E168" s="238" t="s">
        <v>240</v>
      </c>
      <c r="F168" s="238">
        <v>371</v>
      </c>
      <c r="G168" s="238">
        <v>280</v>
      </c>
      <c r="H168" s="238">
        <v>272</v>
      </c>
      <c r="I168" s="238" t="s">
        <v>240</v>
      </c>
      <c r="L168" s="237" t="s">
        <v>513</v>
      </c>
      <c r="M168" s="238" t="s">
        <v>240</v>
      </c>
      <c r="N168" s="238" t="s">
        <v>240</v>
      </c>
      <c r="O168" s="238" t="s">
        <v>240</v>
      </c>
      <c r="P168" s="260">
        <v>1412</v>
      </c>
      <c r="Q168" s="260">
        <v>1260</v>
      </c>
      <c r="R168" s="260">
        <v>1228</v>
      </c>
      <c r="S168" s="238" t="s">
        <v>240</v>
      </c>
    </row>
    <row r="169" spans="2:19" x14ac:dyDescent="0.25">
      <c r="B169" s="237" t="s">
        <v>241</v>
      </c>
      <c r="C169" s="238">
        <v>222</v>
      </c>
      <c r="D169" s="238">
        <v>321</v>
      </c>
      <c r="E169" s="238">
        <v>424</v>
      </c>
      <c r="F169" s="238">
        <v>349</v>
      </c>
      <c r="G169" s="238">
        <v>376</v>
      </c>
      <c r="H169" s="238">
        <v>319</v>
      </c>
      <c r="I169" s="238" t="s">
        <v>240</v>
      </c>
      <c r="L169" s="237" t="s">
        <v>241</v>
      </c>
      <c r="M169" s="260">
        <v>1023</v>
      </c>
      <c r="N169" s="260">
        <v>1413</v>
      </c>
      <c r="O169" s="260">
        <v>1489</v>
      </c>
      <c r="P169" s="260">
        <v>1425</v>
      </c>
      <c r="Q169" s="260">
        <v>1405</v>
      </c>
      <c r="R169" s="260">
        <v>1565</v>
      </c>
      <c r="S169" s="238" t="s">
        <v>240</v>
      </c>
    </row>
    <row r="170" spans="2:19" x14ac:dyDescent="0.25">
      <c r="B170" s="237" t="s">
        <v>242</v>
      </c>
      <c r="C170" s="238" t="s">
        <v>240</v>
      </c>
      <c r="D170" s="238" t="s">
        <v>240</v>
      </c>
      <c r="E170" s="238" t="s">
        <v>240</v>
      </c>
      <c r="F170" s="238">
        <v>95</v>
      </c>
      <c r="G170" s="238">
        <v>100</v>
      </c>
      <c r="H170" s="238">
        <v>156</v>
      </c>
      <c r="I170" s="238">
        <v>134</v>
      </c>
      <c r="L170" s="237" t="s">
        <v>242</v>
      </c>
      <c r="M170" s="238" t="s">
        <v>240</v>
      </c>
      <c r="N170" s="238" t="s">
        <v>240</v>
      </c>
      <c r="O170" s="238">
        <v>339</v>
      </c>
      <c r="P170" s="238">
        <v>218</v>
      </c>
      <c r="Q170" s="238">
        <v>232</v>
      </c>
      <c r="R170" s="238">
        <v>434</v>
      </c>
      <c r="S170" s="238">
        <v>395</v>
      </c>
    </row>
    <row r="171" spans="2:19" x14ac:dyDescent="0.25">
      <c r="B171" s="237" t="s">
        <v>243</v>
      </c>
      <c r="C171" s="238" t="s">
        <v>240</v>
      </c>
      <c r="D171" s="238" t="s">
        <v>240</v>
      </c>
      <c r="E171" s="238" t="s">
        <v>240</v>
      </c>
      <c r="F171" s="238">
        <v>265</v>
      </c>
      <c r="G171" s="238">
        <v>295</v>
      </c>
      <c r="H171" s="238">
        <v>256</v>
      </c>
      <c r="I171" s="238" t="s">
        <v>240</v>
      </c>
      <c r="L171" s="237" t="s">
        <v>243</v>
      </c>
      <c r="M171" s="238" t="s">
        <v>240</v>
      </c>
      <c r="N171" s="238" t="s">
        <v>240</v>
      </c>
      <c r="O171" s="238">
        <v>791</v>
      </c>
      <c r="P171" s="238">
        <v>679</v>
      </c>
      <c r="Q171" s="238">
        <v>689</v>
      </c>
      <c r="R171" s="238">
        <v>801</v>
      </c>
      <c r="S171" s="238" t="s">
        <v>240</v>
      </c>
    </row>
    <row r="172" spans="2:19" x14ac:dyDescent="0.25">
      <c r="B172" s="237" t="s">
        <v>244</v>
      </c>
      <c r="C172" s="238" t="s">
        <v>240</v>
      </c>
      <c r="D172" s="238">
        <v>366</v>
      </c>
      <c r="E172" s="238">
        <v>516</v>
      </c>
      <c r="F172" s="238">
        <v>440</v>
      </c>
      <c r="G172" s="238">
        <v>652</v>
      </c>
      <c r="H172" s="238">
        <v>412</v>
      </c>
      <c r="I172" s="238" t="s">
        <v>240</v>
      </c>
      <c r="L172" s="237" t="s">
        <v>244</v>
      </c>
      <c r="M172" s="238" t="s">
        <v>240</v>
      </c>
      <c r="N172" s="260">
        <v>1095</v>
      </c>
      <c r="O172" s="260">
        <v>1296</v>
      </c>
      <c r="P172" s="260">
        <v>1168</v>
      </c>
      <c r="Q172" s="260">
        <v>1473</v>
      </c>
      <c r="R172" s="260">
        <v>1232</v>
      </c>
      <c r="S172" s="238" t="s">
        <v>240</v>
      </c>
    </row>
    <row r="173" spans="2:19" x14ac:dyDescent="0.25">
      <c r="B173" s="237" t="s">
        <v>307</v>
      </c>
      <c r="C173" s="238" t="s">
        <v>240</v>
      </c>
      <c r="D173" s="238">
        <v>334</v>
      </c>
      <c r="E173" s="238">
        <v>678</v>
      </c>
      <c r="F173" s="238">
        <v>750</v>
      </c>
      <c r="G173" s="238">
        <v>236</v>
      </c>
      <c r="H173" s="238">
        <v>258</v>
      </c>
      <c r="I173" s="238">
        <v>261</v>
      </c>
      <c r="L173" s="237" t="s">
        <v>307</v>
      </c>
      <c r="M173" s="260">
        <v>1207</v>
      </c>
      <c r="N173" s="260">
        <v>1510</v>
      </c>
      <c r="O173" s="260">
        <v>1338</v>
      </c>
      <c r="P173" s="260">
        <v>1355</v>
      </c>
      <c r="Q173" s="260">
        <v>1239</v>
      </c>
      <c r="R173" s="260">
        <v>1438</v>
      </c>
      <c r="S173" s="260">
        <v>1394</v>
      </c>
    </row>
    <row r="174" spans="2:19" x14ac:dyDescent="0.25">
      <c r="B174" s="237" t="s">
        <v>246</v>
      </c>
      <c r="C174" s="238" t="s">
        <v>240</v>
      </c>
      <c r="D174" s="238" t="s">
        <v>240</v>
      </c>
      <c r="E174" s="238" t="s">
        <v>240</v>
      </c>
      <c r="F174" s="238">
        <v>299</v>
      </c>
      <c r="G174" s="238">
        <v>223</v>
      </c>
      <c r="H174" s="238">
        <v>352</v>
      </c>
      <c r="I174" s="238">
        <v>430</v>
      </c>
      <c r="L174" s="237" t="s">
        <v>246</v>
      </c>
      <c r="M174" s="238" t="s">
        <v>240</v>
      </c>
      <c r="N174" s="238" t="s">
        <v>240</v>
      </c>
      <c r="O174" s="238">
        <v>500</v>
      </c>
      <c r="P174" s="238">
        <v>601</v>
      </c>
      <c r="Q174" s="238">
        <v>414</v>
      </c>
      <c r="R174" s="238">
        <v>774</v>
      </c>
      <c r="S174" s="238">
        <v>708</v>
      </c>
    </row>
    <row r="175" spans="2:19" x14ac:dyDescent="0.25">
      <c r="B175" s="237" t="s">
        <v>247</v>
      </c>
      <c r="C175" s="238" t="s">
        <v>240</v>
      </c>
      <c r="D175" s="238">
        <v>364</v>
      </c>
      <c r="E175" s="238">
        <v>413</v>
      </c>
      <c r="F175" s="260">
        <v>1095</v>
      </c>
      <c r="G175" s="238">
        <v>320</v>
      </c>
      <c r="H175" s="238">
        <v>356</v>
      </c>
      <c r="I175" s="238" t="s">
        <v>240</v>
      </c>
      <c r="L175" s="237" t="s">
        <v>247</v>
      </c>
      <c r="M175" s="238" t="s">
        <v>240</v>
      </c>
      <c r="N175" s="260">
        <v>1434</v>
      </c>
      <c r="O175" s="260">
        <v>1871</v>
      </c>
      <c r="P175" s="260">
        <v>1851</v>
      </c>
      <c r="Q175" s="260">
        <v>1805</v>
      </c>
      <c r="R175" s="260">
        <v>1464</v>
      </c>
      <c r="S175" s="238" t="s">
        <v>240</v>
      </c>
    </row>
    <row r="176" spans="2:19" x14ac:dyDescent="0.25">
      <c r="B176" s="237" t="s">
        <v>248</v>
      </c>
      <c r="C176" s="238">
        <v>260</v>
      </c>
      <c r="D176" s="238">
        <v>419</v>
      </c>
      <c r="E176" s="238">
        <v>383</v>
      </c>
      <c r="F176" s="238">
        <v>486</v>
      </c>
      <c r="G176" s="238">
        <v>276</v>
      </c>
      <c r="H176" s="238">
        <v>146</v>
      </c>
      <c r="I176" s="238">
        <v>124</v>
      </c>
      <c r="L176" s="237" t="s">
        <v>248</v>
      </c>
      <c r="M176" s="260">
        <v>1954</v>
      </c>
      <c r="N176" s="260">
        <v>2286</v>
      </c>
      <c r="O176" s="260">
        <v>2011</v>
      </c>
      <c r="P176" s="260">
        <v>2154</v>
      </c>
      <c r="Q176" s="260">
        <v>1794</v>
      </c>
      <c r="R176" s="260">
        <v>1181</v>
      </c>
      <c r="S176" s="238">
        <v>849</v>
      </c>
    </row>
    <row r="177" spans="2:19" x14ac:dyDescent="0.25">
      <c r="B177" s="237" t="s">
        <v>249</v>
      </c>
      <c r="C177" s="238">
        <v>225</v>
      </c>
      <c r="D177" s="238">
        <v>472</v>
      </c>
      <c r="E177" s="238">
        <v>300</v>
      </c>
      <c r="F177" s="238">
        <v>189</v>
      </c>
      <c r="G177" s="238">
        <v>316</v>
      </c>
      <c r="H177" s="238">
        <v>255</v>
      </c>
      <c r="I177" s="238">
        <v>209</v>
      </c>
      <c r="L177" s="237" t="s">
        <v>249</v>
      </c>
      <c r="M177" s="260">
        <v>1639</v>
      </c>
      <c r="N177" s="260">
        <v>1575</v>
      </c>
      <c r="O177" s="260">
        <v>1505</v>
      </c>
      <c r="P177" s="260">
        <v>1786</v>
      </c>
      <c r="Q177" s="260">
        <v>1738</v>
      </c>
      <c r="R177" s="260">
        <v>1538</v>
      </c>
      <c r="S177" s="260">
        <v>1035</v>
      </c>
    </row>
    <row r="178" spans="2:19" x14ac:dyDescent="0.25">
      <c r="B178" s="237" t="s">
        <v>250</v>
      </c>
      <c r="C178" s="238">
        <v>331</v>
      </c>
      <c r="D178" s="238">
        <v>41</v>
      </c>
      <c r="E178" s="238">
        <v>277</v>
      </c>
      <c r="F178" s="238">
        <v>155</v>
      </c>
      <c r="G178" s="238">
        <v>143</v>
      </c>
      <c r="H178" s="238">
        <v>165</v>
      </c>
      <c r="I178" s="238">
        <v>162</v>
      </c>
      <c r="L178" s="237" t="s">
        <v>250</v>
      </c>
      <c r="M178" s="260">
        <v>1094</v>
      </c>
      <c r="N178" s="260">
        <v>1245</v>
      </c>
      <c r="O178" s="260">
        <v>1416</v>
      </c>
      <c r="P178" s="260">
        <v>1853</v>
      </c>
      <c r="Q178" s="260">
        <v>1105</v>
      </c>
      <c r="R178" s="260">
        <v>1172</v>
      </c>
      <c r="S178" s="260">
        <v>1144</v>
      </c>
    </row>
    <row r="179" spans="2:19" x14ac:dyDescent="0.25">
      <c r="B179" s="237" t="s">
        <v>251</v>
      </c>
      <c r="C179" s="238" t="s">
        <v>240</v>
      </c>
      <c r="D179" s="238" t="s">
        <v>240</v>
      </c>
      <c r="E179" s="238" t="s">
        <v>240</v>
      </c>
      <c r="F179" s="238">
        <v>184</v>
      </c>
      <c r="G179" s="238">
        <v>113</v>
      </c>
      <c r="H179" s="238">
        <v>111</v>
      </c>
      <c r="I179" s="238" t="s">
        <v>240</v>
      </c>
      <c r="L179" s="237" t="s">
        <v>251</v>
      </c>
      <c r="M179" s="238" t="s">
        <v>240</v>
      </c>
      <c r="N179" s="238" t="s">
        <v>240</v>
      </c>
      <c r="O179" s="238" t="s">
        <v>240</v>
      </c>
      <c r="P179" s="260">
        <v>1059</v>
      </c>
      <c r="Q179" s="238">
        <v>875</v>
      </c>
      <c r="R179" s="260">
        <v>1110</v>
      </c>
      <c r="S179" s="238" t="s">
        <v>240</v>
      </c>
    </row>
    <row r="180" spans="2:19" x14ac:dyDescent="0.25">
      <c r="B180" s="237" t="s">
        <v>252</v>
      </c>
      <c r="C180" s="238">
        <v>410</v>
      </c>
      <c r="D180" s="238">
        <v>557</v>
      </c>
      <c r="E180" s="238">
        <v>288</v>
      </c>
      <c r="F180" s="238" t="s">
        <v>240</v>
      </c>
      <c r="G180" s="238">
        <v>262</v>
      </c>
      <c r="H180" s="238">
        <v>174</v>
      </c>
      <c r="I180" s="238">
        <v>124</v>
      </c>
      <c r="L180" s="237" t="s">
        <v>252</v>
      </c>
      <c r="M180" s="260">
        <v>1658</v>
      </c>
      <c r="N180" s="260">
        <v>1661</v>
      </c>
      <c r="O180" s="260">
        <v>2044</v>
      </c>
      <c r="P180" s="260">
        <v>2013</v>
      </c>
      <c r="Q180" s="260">
        <v>1807</v>
      </c>
      <c r="R180" s="260">
        <v>1388</v>
      </c>
      <c r="S180" s="260">
        <v>1042</v>
      </c>
    </row>
    <row r="181" spans="2:19" x14ac:dyDescent="0.25">
      <c r="B181" s="237" t="s">
        <v>253</v>
      </c>
      <c r="C181" s="238" t="s">
        <v>240</v>
      </c>
      <c r="D181" s="238" t="s">
        <v>240</v>
      </c>
      <c r="E181" s="238" t="s">
        <v>240</v>
      </c>
      <c r="F181" s="238">
        <v>383</v>
      </c>
      <c r="G181" s="260">
        <v>1103</v>
      </c>
      <c r="H181" s="238">
        <v>584</v>
      </c>
      <c r="I181" s="238" t="s">
        <v>240</v>
      </c>
      <c r="L181" s="237" t="s">
        <v>253</v>
      </c>
      <c r="M181" s="238" t="s">
        <v>240</v>
      </c>
      <c r="N181" s="238" t="s">
        <v>240</v>
      </c>
      <c r="O181" s="260">
        <v>2226</v>
      </c>
      <c r="P181" s="260">
        <v>2649</v>
      </c>
      <c r="Q181" s="260">
        <v>3056</v>
      </c>
      <c r="R181" s="260">
        <v>2061</v>
      </c>
      <c r="S181" s="238" t="s">
        <v>240</v>
      </c>
    </row>
    <row r="182" spans="2:19" x14ac:dyDescent="0.25">
      <c r="B182" s="237" t="s">
        <v>254</v>
      </c>
      <c r="C182" s="238" t="s">
        <v>240</v>
      </c>
      <c r="D182" s="238" t="s">
        <v>240</v>
      </c>
      <c r="E182" s="238" t="s">
        <v>240</v>
      </c>
      <c r="F182" s="238">
        <v>229</v>
      </c>
      <c r="G182" s="238">
        <v>262</v>
      </c>
      <c r="H182" s="238">
        <v>91</v>
      </c>
      <c r="I182" s="238">
        <v>124</v>
      </c>
      <c r="L182" s="237" t="s">
        <v>254</v>
      </c>
      <c r="M182" s="238" t="s">
        <v>240</v>
      </c>
      <c r="N182" s="238" t="s">
        <v>240</v>
      </c>
      <c r="O182" s="238">
        <v>372</v>
      </c>
      <c r="P182" s="238">
        <v>778</v>
      </c>
      <c r="Q182" s="238">
        <v>612</v>
      </c>
      <c r="R182" s="238">
        <v>793</v>
      </c>
      <c r="S182" s="238">
        <v>777</v>
      </c>
    </row>
    <row r="183" spans="2:19" x14ac:dyDescent="0.25">
      <c r="B183" s="237" t="s">
        <v>255</v>
      </c>
      <c r="C183" s="238" t="s">
        <v>240</v>
      </c>
      <c r="D183" s="238" t="s">
        <v>240</v>
      </c>
      <c r="E183" s="238" t="s">
        <v>240</v>
      </c>
      <c r="F183" s="238">
        <v>82</v>
      </c>
      <c r="G183" s="238">
        <v>162</v>
      </c>
      <c r="H183" s="238">
        <v>152</v>
      </c>
      <c r="I183" s="238" t="s">
        <v>240</v>
      </c>
      <c r="L183" s="237" t="s">
        <v>255</v>
      </c>
      <c r="M183" s="238" t="s">
        <v>240</v>
      </c>
      <c r="N183" s="238" t="s">
        <v>240</v>
      </c>
      <c r="O183" s="238">
        <v>555</v>
      </c>
      <c r="P183" s="238">
        <v>743</v>
      </c>
      <c r="Q183" s="260">
        <v>1024</v>
      </c>
      <c r="R183" s="238">
        <v>877</v>
      </c>
      <c r="S183" s="238" t="s">
        <v>240</v>
      </c>
    </row>
    <row r="184" spans="2:19" x14ac:dyDescent="0.25">
      <c r="B184" s="237" t="s">
        <v>256</v>
      </c>
      <c r="C184" s="238">
        <v>17</v>
      </c>
      <c r="D184" s="238">
        <v>613</v>
      </c>
      <c r="E184" s="238">
        <v>317</v>
      </c>
      <c r="F184" s="238">
        <v>833</v>
      </c>
      <c r="G184" s="260">
        <v>1186</v>
      </c>
      <c r="H184" s="260">
        <v>1237</v>
      </c>
      <c r="I184" s="238" t="s">
        <v>240</v>
      </c>
      <c r="L184" s="237" t="s">
        <v>256</v>
      </c>
      <c r="M184" s="260">
        <v>2154</v>
      </c>
      <c r="N184" s="260">
        <v>3275</v>
      </c>
      <c r="O184" s="260">
        <v>2568</v>
      </c>
      <c r="P184" s="260">
        <v>3343</v>
      </c>
      <c r="Q184" s="260">
        <v>2784</v>
      </c>
      <c r="R184" s="260">
        <v>2665</v>
      </c>
      <c r="S184" s="238" t="s">
        <v>240</v>
      </c>
    </row>
    <row r="185" spans="2:19" x14ac:dyDescent="0.25">
      <c r="B185" s="237" t="s">
        <v>257</v>
      </c>
      <c r="C185" s="238" t="s">
        <v>240</v>
      </c>
      <c r="D185" s="238" t="s">
        <v>240</v>
      </c>
      <c r="E185" s="238" t="s">
        <v>240</v>
      </c>
      <c r="F185" s="238">
        <v>229</v>
      </c>
      <c r="G185" s="238">
        <v>141</v>
      </c>
      <c r="H185" s="238">
        <v>133</v>
      </c>
      <c r="I185" s="238" t="s">
        <v>240</v>
      </c>
      <c r="L185" s="237" t="s">
        <v>257</v>
      </c>
      <c r="M185" s="238" t="s">
        <v>240</v>
      </c>
      <c r="N185" s="238" t="s">
        <v>240</v>
      </c>
      <c r="O185" s="238">
        <v>540</v>
      </c>
      <c r="P185" s="238">
        <v>537</v>
      </c>
      <c r="Q185" s="238">
        <v>427</v>
      </c>
      <c r="R185" s="238">
        <v>537</v>
      </c>
      <c r="S185" s="238" t="s">
        <v>240</v>
      </c>
    </row>
    <row r="186" spans="2:19" x14ac:dyDescent="0.25">
      <c r="B186" s="237" t="s">
        <v>258</v>
      </c>
      <c r="C186" s="238" t="s">
        <v>240</v>
      </c>
      <c r="D186" s="238" t="s">
        <v>240</v>
      </c>
      <c r="E186" s="238" t="s">
        <v>240</v>
      </c>
      <c r="F186" s="260">
        <v>1729</v>
      </c>
      <c r="G186" s="260">
        <v>1028</v>
      </c>
      <c r="H186" s="238">
        <v>755</v>
      </c>
      <c r="I186" s="238">
        <v>727</v>
      </c>
      <c r="L186" s="237" t="s">
        <v>258</v>
      </c>
      <c r="M186" s="238" t="s">
        <v>240</v>
      </c>
      <c r="N186" s="238" t="s">
        <v>240</v>
      </c>
      <c r="O186" s="260">
        <v>1725</v>
      </c>
      <c r="P186" s="260">
        <v>2387</v>
      </c>
      <c r="Q186" s="260">
        <v>1875</v>
      </c>
      <c r="R186" s="260">
        <v>2205</v>
      </c>
      <c r="S186" s="260">
        <v>2124</v>
      </c>
    </row>
    <row r="187" spans="2:19" x14ac:dyDescent="0.25">
      <c r="B187" s="237" t="s">
        <v>259</v>
      </c>
      <c r="C187" s="238">
        <v>156</v>
      </c>
      <c r="D187" s="238">
        <v>286</v>
      </c>
      <c r="E187" s="238">
        <v>395</v>
      </c>
      <c r="F187" s="238">
        <v>346</v>
      </c>
      <c r="G187" s="238">
        <v>295</v>
      </c>
      <c r="H187" s="238">
        <v>173</v>
      </c>
      <c r="I187" s="238">
        <v>239</v>
      </c>
      <c r="L187" s="237" t="s">
        <v>259</v>
      </c>
      <c r="M187" s="260">
        <v>1246</v>
      </c>
      <c r="N187" s="260">
        <v>1215</v>
      </c>
      <c r="O187" s="260">
        <v>1530</v>
      </c>
      <c r="P187" s="260">
        <v>1694</v>
      </c>
      <c r="Q187" s="260">
        <v>1559</v>
      </c>
      <c r="R187" s="260">
        <v>1476</v>
      </c>
      <c r="S187" s="260">
        <v>1203</v>
      </c>
    </row>
    <row r="188" spans="2:19" x14ac:dyDescent="0.25">
      <c r="B188" s="237" t="s">
        <v>260</v>
      </c>
      <c r="C188" s="238" t="s">
        <v>240</v>
      </c>
      <c r="D188" s="238">
        <v>314</v>
      </c>
      <c r="E188" s="238">
        <v>826</v>
      </c>
      <c r="F188" s="238">
        <v>614</v>
      </c>
      <c r="G188" s="238">
        <v>782</v>
      </c>
      <c r="H188" s="260">
        <v>1187</v>
      </c>
      <c r="I188" s="238" t="s">
        <v>240</v>
      </c>
      <c r="L188" s="237" t="s">
        <v>260</v>
      </c>
      <c r="M188" s="238" t="s">
        <v>240</v>
      </c>
      <c r="N188" s="260">
        <v>2132</v>
      </c>
      <c r="O188" s="260">
        <v>1759</v>
      </c>
      <c r="P188" s="260">
        <v>1682</v>
      </c>
      <c r="Q188" s="260">
        <v>1899</v>
      </c>
      <c r="R188" s="260">
        <v>1695</v>
      </c>
      <c r="S188" s="238" t="s">
        <v>240</v>
      </c>
    </row>
    <row r="189" spans="2:19" x14ac:dyDescent="0.25">
      <c r="B189" s="237" t="s">
        <v>261</v>
      </c>
      <c r="C189" s="238" t="s">
        <v>240</v>
      </c>
      <c r="D189" s="238" t="s">
        <v>240</v>
      </c>
      <c r="E189" s="238" t="s">
        <v>240</v>
      </c>
      <c r="F189" s="238">
        <v>300</v>
      </c>
      <c r="G189" s="238">
        <v>356</v>
      </c>
      <c r="H189" s="238">
        <v>339</v>
      </c>
      <c r="I189" s="238" t="s">
        <v>240</v>
      </c>
      <c r="L189" s="237" t="s">
        <v>261</v>
      </c>
      <c r="M189" s="238" t="s">
        <v>240</v>
      </c>
      <c r="N189" s="238" t="s">
        <v>240</v>
      </c>
      <c r="O189" s="238">
        <v>569</v>
      </c>
      <c r="P189" s="238">
        <v>489</v>
      </c>
      <c r="Q189" s="238">
        <v>738</v>
      </c>
      <c r="R189" s="238">
        <v>878</v>
      </c>
      <c r="S189" s="238" t="s">
        <v>240</v>
      </c>
    </row>
    <row r="190" spans="2:19" x14ac:dyDescent="0.25">
      <c r="B190" s="237" t="s">
        <v>262</v>
      </c>
      <c r="C190" s="238">
        <v>93</v>
      </c>
      <c r="D190" s="238">
        <v>335</v>
      </c>
      <c r="E190" s="238">
        <v>285</v>
      </c>
      <c r="F190" s="238">
        <v>65</v>
      </c>
      <c r="G190" s="238">
        <v>338</v>
      </c>
      <c r="H190" s="238">
        <v>264</v>
      </c>
      <c r="I190" s="238" t="s">
        <v>240</v>
      </c>
      <c r="L190" s="237" t="s">
        <v>262</v>
      </c>
      <c r="M190" s="260">
        <v>1104</v>
      </c>
      <c r="N190" s="260">
        <v>1032</v>
      </c>
      <c r="O190" s="260">
        <v>1222</v>
      </c>
      <c r="P190" s="238">
        <v>861</v>
      </c>
      <c r="Q190" s="238">
        <v>867</v>
      </c>
      <c r="R190" s="238">
        <v>862</v>
      </c>
      <c r="S190" s="238" t="s">
        <v>240</v>
      </c>
    </row>
    <row r="191" spans="2:19" x14ac:dyDescent="0.25">
      <c r="B191" s="237" t="s">
        <v>263</v>
      </c>
      <c r="C191" s="238" t="s">
        <v>240</v>
      </c>
      <c r="D191" s="238" t="s">
        <v>240</v>
      </c>
      <c r="E191" s="238" t="s">
        <v>240</v>
      </c>
      <c r="F191" s="238">
        <v>58</v>
      </c>
      <c r="G191" s="238">
        <v>55</v>
      </c>
      <c r="H191" s="238">
        <v>53</v>
      </c>
      <c r="I191" s="238" t="s">
        <v>240</v>
      </c>
      <c r="L191" s="237" t="s">
        <v>263</v>
      </c>
      <c r="M191" s="238" t="s">
        <v>240</v>
      </c>
      <c r="N191" s="238" t="s">
        <v>240</v>
      </c>
      <c r="O191" s="238">
        <v>270</v>
      </c>
      <c r="P191" s="238">
        <v>333</v>
      </c>
      <c r="Q191" s="238">
        <v>400</v>
      </c>
      <c r="R191" s="238">
        <v>516</v>
      </c>
      <c r="S191" s="238" t="s">
        <v>240</v>
      </c>
    </row>
    <row r="192" spans="2:19" x14ac:dyDescent="0.25">
      <c r="B192" s="237" t="s">
        <v>264</v>
      </c>
      <c r="C192" s="238" t="s">
        <v>240</v>
      </c>
      <c r="D192" s="238" t="s">
        <v>240</v>
      </c>
      <c r="E192" s="238" t="s">
        <v>240</v>
      </c>
      <c r="F192" s="238">
        <v>250</v>
      </c>
      <c r="G192" s="238">
        <v>276</v>
      </c>
      <c r="H192" s="238">
        <v>198</v>
      </c>
      <c r="I192" s="238" t="s">
        <v>240</v>
      </c>
      <c r="L192" s="237" t="s">
        <v>264</v>
      </c>
      <c r="M192" s="238" t="s">
        <v>240</v>
      </c>
      <c r="N192" s="238" t="s">
        <v>240</v>
      </c>
      <c r="O192" s="260">
        <v>1706</v>
      </c>
      <c r="P192" s="260">
        <v>1678</v>
      </c>
      <c r="Q192" s="260">
        <v>1514</v>
      </c>
      <c r="R192" s="260">
        <v>1457</v>
      </c>
      <c r="S192" s="238" t="s">
        <v>240</v>
      </c>
    </row>
    <row r="193" spans="2:19" x14ac:dyDescent="0.25">
      <c r="B193" s="237" t="s">
        <v>265</v>
      </c>
      <c r="C193" s="238" t="s">
        <v>240</v>
      </c>
      <c r="D193" s="238" t="s">
        <v>240</v>
      </c>
      <c r="E193" s="238" t="s">
        <v>240</v>
      </c>
      <c r="F193" s="238">
        <v>341</v>
      </c>
      <c r="G193" s="238">
        <v>288</v>
      </c>
      <c r="H193" s="238">
        <v>244</v>
      </c>
      <c r="I193" s="238" t="s">
        <v>240</v>
      </c>
      <c r="L193" s="237" t="s">
        <v>265</v>
      </c>
      <c r="M193" s="238" t="s">
        <v>240</v>
      </c>
      <c r="N193" s="238" t="s">
        <v>240</v>
      </c>
      <c r="O193" s="238">
        <v>981</v>
      </c>
      <c r="P193" s="238">
        <v>661</v>
      </c>
      <c r="Q193" s="238">
        <v>797</v>
      </c>
      <c r="R193" s="238">
        <v>907</v>
      </c>
      <c r="S193" s="238" t="s">
        <v>240</v>
      </c>
    </row>
    <row r="194" spans="2:19" x14ac:dyDescent="0.25">
      <c r="B194" s="237" t="s">
        <v>266</v>
      </c>
      <c r="C194" s="238" t="s">
        <v>240</v>
      </c>
      <c r="D194" s="238">
        <v>16</v>
      </c>
      <c r="E194" s="238">
        <v>33</v>
      </c>
      <c r="F194" s="238">
        <v>5</v>
      </c>
      <c r="G194" s="238">
        <v>6</v>
      </c>
      <c r="H194" s="238">
        <v>421</v>
      </c>
      <c r="I194" s="238" t="s">
        <v>240</v>
      </c>
      <c r="L194" s="237" t="s">
        <v>266</v>
      </c>
      <c r="M194" s="238" t="s">
        <v>240</v>
      </c>
      <c r="N194" s="238">
        <v>742</v>
      </c>
      <c r="O194" s="238">
        <v>845</v>
      </c>
      <c r="P194" s="238">
        <v>934</v>
      </c>
      <c r="Q194" s="238">
        <v>908</v>
      </c>
      <c r="R194" s="238">
        <v>919</v>
      </c>
      <c r="S194" s="238" t="s">
        <v>240</v>
      </c>
    </row>
    <row r="195" spans="2:19" x14ac:dyDescent="0.25">
      <c r="B195" s="237" t="s">
        <v>267</v>
      </c>
      <c r="C195" s="238" t="s">
        <v>240</v>
      </c>
      <c r="D195" s="238" t="s">
        <v>240</v>
      </c>
      <c r="E195" s="238">
        <v>330</v>
      </c>
      <c r="F195" s="238">
        <v>538</v>
      </c>
      <c r="G195" s="238">
        <v>520</v>
      </c>
      <c r="H195" s="238">
        <v>531</v>
      </c>
      <c r="I195" s="238" t="s">
        <v>240</v>
      </c>
      <c r="L195" s="237" t="s">
        <v>267</v>
      </c>
      <c r="M195" s="238" t="s">
        <v>240</v>
      </c>
      <c r="N195" s="260">
        <v>1097</v>
      </c>
      <c r="O195" s="260">
        <v>1132</v>
      </c>
      <c r="P195" s="260">
        <v>1270</v>
      </c>
      <c r="Q195" s="260">
        <v>1226</v>
      </c>
      <c r="R195" s="260">
        <v>1226</v>
      </c>
      <c r="S195" s="238" t="s">
        <v>240</v>
      </c>
    </row>
    <row r="196" spans="2:19" x14ac:dyDescent="0.25">
      <c r="B196" s="259"/>
      <c r="C196" s="259"/>
      <c r="D196" s="259"/>
      <c r="E196" s="259"/>
      <c r="F196" s="259"/>
      <c r="G196" s="259"/>
      <c r="H196" s="259"/>
      <c r="I196" s="259"/>
      <c r="L196" s="259"/>
      <c r="M196" s="259"/>
      <c r="N196" s="259"/>
      <c r="O196" s="259"/>
      <c r="P196" s="259"/>
      <c r="Q196" s="259"/>
      <c r="R196" s="259"/>
      <c r="S196" s="259"/>
    </row>
    <row r="197" spans="2:19" x14ac:dyDescent="0.25">
      <c r="B197" s="124" t="s">
        <v>528</v>
      </c>
      <c r="C197" s="124"/>
      <c r="D197" s="259"/>
      <c r="E197" s="259"/>
      <c r="F197" s="259"/>
      <c r="G197" s="259"/>
      <c r="H197" s="259"/>
      <c r="I197" s="259"/>
      <c r="L197" s="124" t="s">
        <v>528</v>
      </c>
      <c r="M197" s="124"/>
      <c r="N197" s="259"/>
      <c r="O197" s="259"/>
      <c r="P197" s="259"/>
      <c r="Q197" s="259"/>
      <c r="R197" s="259"/>
      <c r="S197" s="259"/>
    </row>
    <row r="198" spans="2:19" x14ac:dyDescent="0.25">
      <c r="B198" s="124" t="s">
        <v>240</v>
      </c>
      <c r="C198" s="124" t="s">
        <v>507</v>
      </c>
      <c r="D198" s="124"/>
      <c r="E198" s="259"/>
      <c r="F198" s="259"/>
      <c r="G198" s="259"/>
      <c r="H198" s="259"/>
      <c r="I198" s="259"/>
      <c r="L198" s="124" t="s">
        <v>240</v>
      </c>
      <c r="M198" s="124" t="s">
        <v>507</v>
      </c>
      <c r="N198" s="124"/>
      <c r="O198" s="259"/>
      <c r="P198" s="259"/>
      <c r="Q198" s="259"/>
      <c r="R198" s="259"/>
      <c r="S198" s="259"/>
    </row>
    <row r="199" spans="2:19" x14ac:dyDescent="0.25">
      <c r="B199" s="259"/>
      <c r="C199" s="259"/>
      <c r="D199" s="259"/>
      <c r="E199" s="259"/>
      <c r="F199" s="259"/>
      <c r="G199" s="259"/>
      <c r="H199" s="259"/>
      <c r="I199" s="259"/>
      <c r="L199" s="259"/>
      <c r="M199" s="259"/>
      <c r="N199" s="259"/>
      <c r="O199" s="259"/>
      <c r="P199" s="259"/>
      <c r="Q199" s="259"/>
      <c r="R199" s="259"/>
      <c r="S199" s="259"/>
    </row>
    <row r="200" spans="2:19" x14ac:dyDescent="0.25">
      <c r="B200" s="124" t="s">
        <v>523</v>
      </c>
      <c r="C200" s="124" t="s">
        <v>533</v>
      </c>
      <c r="D200" s="124"/>
      <c r="E200" s="124"/>
      <c r="F200" s="124"/>
      <c r="G200" s="259"/>
      <c r="H200" s="259"/>
      <c r="I200" s="259"/>
      <c r="L200" s="124" t="s">
        <v>523</v>
      </c>
      <c r="M200" s="124" t="s">
        <v>534</v>
      </c>
      <c r="N200" s="124"/>
      <c r="O200" s="124"/>
      <c r="P200" s="124"/>
      <c r="Q200" s="259"/>
      <c r="R200" s="259"/>
      <c r="S200" s="259"/>
    </row>
    <row r="201" spans="2:19" x14ac:dyDescent="0.25">
      <c r="B201" s="124" t="s">
        <v>526</v>
      </c>
      <c r="C201" s="124" t="s">
        <v>527</v>
      </c>
      <c r="D201" s="124"/>
      <c r="E201" s="124"/>
      <c r="F201" s="124"/>
      <c r="G201" s="259"/>
      <c r="H201" s="259"/>
      <c r="I201" s="259"/>
      <c r="L201" s="124" t="s">
        <v>526</v>
      </c>
      <c r="M201" s="124" t="s">
        <v>527</v>
      </c>
      <c r="N201" s="124"/>
      <c r="O201" s="124"/>
      <c r="P201" s="124"/>
      <c r="Q201" s="259"/>
      <c r="R201" s="259"/>
      <c r="S201" s="259"/>
    </row>
    <row r="202" spans="2:19" x14ac:dyDescent="0.25">
      <c r="B202" s="259"/>
      <c r="C202" s="259"/>
      <c r="D202" s="259"/>
      <c r="E202" s="259"/>
      <c r="F202" s="259"/>
      <c r="G202" s="259"/>
      <c r="H202" s="259"/>
      <c r="I202" s="259"/>
      <c r="L202" s="259"/>
      <c r="M202" s="259"/>
      <c r="N202" s="259"/>
      <c r="O202" s="259"/>
      <c r="P202" s="259"/>
      <c r="Q202" s="259"/>
      <c r="R202" s="259"/>
      <c r="S202" s="259"/>
    </row>
    <row r="203" spans="2:19" x14ac:dyDescent="0.25">
      <c r="B203" s="235" t="s">
        <v>455</v>
      </c>
      <c r="C203" s="236">
        <v>1988</v>
      </c>
      <c r="D203" s="236">
        <v>1994</v>
      </c>
      <c r="E203" s="236">
        <v>1999</v>
      </c>
      <c r="F203" s="236">
        <v>2005</v>
      </c>
      <c r="G203" s="236">
        <v>2010</v>
      </c>
      <c r="H203" s="236">
        <v>2015</v>
      </c>
      <c r="I203" s="236">
        <v>2020</v>
      </c>
      <c r="L203" s="235" t="s">
        <v>455</v>
      </c>
      <c r="M203" s="236">
        <v>1988</v>
      </c>
      <c r="N203" s="236">
        <v>1994</v>
      </c>
      <c r="O203" s="236">
        <v>1999</v>
      </c>
      <c r="P203" s="236">
        <v>2005</v>
      </c>
      <c r="Q203" s="236">
        <v>2010</v>
      </c>
      <c r="R203" s="236">
        <v>2015</v>
      </c>
      <c r="S203" s="236">
        <v>2020</v>
      </c>
    </row>
    <row r="204" spans="2:19" x14ac:dyDescent="0.25">
      <c r="B204" s="237" t="s">
        <v>239</v>
      </c>
      <c r="C204" s="238" t="s">
        <v>240</v>
      </c>
      <c r="D204" s="238" t="s">
        <v>240</v>
      </c>
      <c r="E204" s="238" t="s">
        <v>240</v>
      </c>
      <c r="F204" s="238" t="s">
        <v>240</v>
      </c>
      <c r="G204" s="238" t="s">
        <v>240</v>
      </c>
      <c r="H204" s="238">
        <v>4</v>
      </c>
      <c r="I204" s="238" t="s">
        <v>240</v>
      </c>
      <c r="L204" s="237" t="s">
        <v>239</v>
      </c>
      <c r="M204" s="238" t="s">
        <v>240</v>
      </c>
      <c r="N204" s="238" t="s">
        <v>240</v>
      </c>
      <c r="O204" s="238" t="s">
        <v>240</v>
      </c>
      <c r="P204" s="238" t="s">
        <v>240</v>
      </c>
      <c r="Q204" s="260">
        <v>7509</v>
      </c>
      <c r="R204" s="260">
        <v>8570</v>
      </c>
      <c r="S204" s="238" t="s">
        <v>240</v>
      </c>
    </row>
    <row r="205" spans="2:19" x14ac:dyDescent="0.25">
      <c r="B205" s="237" t="s">
        <v>513</v>
      </c>
      <c r="C205" s="238" t="s">
        <v>240</v>
      </c>
      <c r="D205" s="238" t="s">
        <v>240</v>
      </c>
      <c r="E205" s="238" t="s">
        <v>240</v>
      </c>
      <c r="F205" s="238">
        <v>6</v>
      </c>
      <c r="G205" s="238">
        <v>7</v>
      </c>
      <c r="H205" s="238">
        <v>3</v>
      </c>
      <c r="I205" s="238" t="s">
        <v>240</v>
      </c>
      <c r="L205" s="237" t="s">
        <v>513</v>
      </c>
      <c r="M205" s="238" t="s">
        <v>240</v>
      </c>
      <c r="N205" s="238" t="s">
        <v>240</v>
      </c>
      <c r="O205" s="238" t="s">
        <v>240</v>
      </c>
      <c r="P205" s="260">
        <v>6947</v>
      </c>
      <c r="Q205" s="260">
        <v>7120</v>
      </c>
      <c r="R205" s="260">
        <v>8097</v>
      </c>
      <c r="S205" s="238" t="s">
        <v>240</v>
      </c>
    </row>
    <row r="206" spans="2:19" x14ac:dyDescent="0.25">
      <c r="B206" s="237" t="s">
        <v>241</v>
      </c>
      <c r="C206" s="238">
        <v>12</v>
      </c>
      <c r="D206" s="238">
        <v>5</v>
      </c>
      <c r="E206" s="238">
        <v>4</v>
      </c>
      <c r="F206" s="238">
        <v>4</v>
      </c>
      <c r="G206" s="238">
        <v>4</v>
      </c>
      <c r="H206" s="238">
        <v>6</v>
      </c>
      <c r="I206" s="238" t="s">
        <v>240</v>
      </c>
      <c r="L206" s="237" t="s">
        <v>241</v>
      </c>
      <c r="M206" s="260">
        <v>4039</v>
      </c>
      <c r="N206" s="260">
        <v>6596</v>
      </c>
      <c r="O206" s="260">
        <v>7178</v>
      </c>
      <c r="P206" s="260">
        <v>7610</v>
      </c>
      <c r="Q206" s="260">
        <v>8349</v>
      </c>
      <c r="R206" s="260">
        <v>10030</v>
      </c>
      <c r="S206" s="238" t="s">
        <v>240</v>
      </c>
    </row>
    <row r="207" spans="2:19" x14ac:dyDescent="0.25">
      <c r="B207" s="237" t="s">
        <v>242</v>
      </c>
      <c r="C207" s="238" t="s">
        <v>240</v>
      </c>
      <c r="D207" s="238" t="s">
        <v>240</v>
      </c>
      <c r="E207" s="238" t="s">
        <v>240</v>
      </c>
      <c r="F207" s="238">
        <v>1</v>
      </c>
      <c r="G207" s="238">
        <v>0</v>
      </c>
      <c r="H207" s="238">
        <v>2</v>
      </c>
      <c r="I207" s="238">
        <v>2</v>
      </c>
      <c r="L207" s="237" t="s">
        <v>242</v>
      </c>
      <c r="M207" s="238" t="s">
        <v>240</v>
      </c>
      <c r="N207" s="238" t="s">
        <v>240</v>
      </c>
      <c r="O207" s="238">
        <v>767</v>
      </c>
      <c r="P207" s="260">
        <v>2461</v>
      </c>
      <c r="Q207" s="260">
        <v>3470</v>
      </c>
      <c r="R207" s="260">
        <v>4158</v>
      </c>
      <c r="S207" s="260">
        <v>4557</v>
      </c>
    </row>
    <row r="208" spans="2:19" x14ac:dyDescent="0.25">
      <c r="B208" s="237" t="s">
        <v>243</v>
      </c>
      <c r="C208" s="238" t="s">
        <v>240</v>
      </c>
      <c r="D208" s="238" t="s">
        <v>240</v>
      </c>
      <c r="E208" s="238" t="s">
        <v>240</v>
      </c>
      <c r="F208" s="238">
        <v>2</v>
      </c>
      <c r="G208" s="238">
        <v>3</v>
      </c>
      <c r="H208" s="238">
        <v>3</v>
      </c>
      <c r="I208" s="238" t="s">
        <v>240</v>
      </c>
      <c r="L208" s="237" t="s">
        <v>243</v>
      </c>
      <c r="M208" s="238" t="s">
        <v>240</v>
      </c>
      <c r="N208" s="238" t="s">
        <v>240</v>
      </c>
      <c r="O208" s="260">
        <v>1978</v>
      </c>
      <c r="P208" s="260">
        <v>2444</v>
      </c>
      <c r="Q208" s="260">
        <v>2984</v>
      </c>
      <c r="R208" s="260">
        <v>3353</v>
      </c>
      <c r="S208" s="238" t="s">
        <v>240</v>
      </c>
    </row>
    <row r="209" spans="2:19" x14ac:dyDescent="0.25">
      <c r="B209" s="237" t="s">
        <v>244</v>
      </c>
      <c r="C209" s="238" t="s">
        <v>240</v>
      </c>
      <c r="D209" s="238">
        <v>17</v>
      </c>
      <c r="E209" s="238">
        <v>9</v>
      </c>
      <c r="F209" s="238">
        <v>13</v>
      </c>
      <c r="G209" s="238">
        <v>14</v>
      </c>
      <c r="H209" s="238">
        <v>6</v>
      </c>
      <c r="I209" s="238" t="s">
        <v>240</v>
      </c>
      <c r="L209" s="237" t="s">
        <v>244</v>
      </c>
      <c r="M209" s="238" t="s">
        <v>240</v>
      </c>
      <c r="N209" s="260">
        <v>5359</v>
      </c>
      <c r="O209" s="260">
        <v>6654</v>
      </c>
      <c r="P209" s="260">
        <v>7194</v>
      </c>
      <c r="Q209" s="260">
        <v>8908</v>
      </c>
      <c r="R209" s="260">
        <v>9693</v>
      </c>
      <c r="S209" s="238" t="s">
        <v>240</v>
      </c>
    </row>
    <row r="210" spans="2:19" x14ac:dyDescent="0.25">
      <c r="B210" s="237" t="s">
        <v>307</v>
      </c>
      <c r="C210" s="238" t="s">
        <v>240</v>
      </c>
      <c r="D210" s="238">
        <v>0</v>
      </c>
      <c r="E210" s="238">
        <v>31</v>
      </c>
      <c r="F210" s="238" t="s">
        <v>240</v>
      </c>
      <c r="G210" s="238">
        <v>12</v>
      </c>
      <c r="H210" s="238">
        <v>0</v>
      </c>
      <c r="I210" s="238">
        <v>12</v>
      </c>
      <c r="L210" s="237" t="s">
        <v>307</v>
      </c>
      <c r="M210" s="260">
        <v>3749</v>
      </c>
      <c r="N210" s="260">
        <v>5132</v>
      </c>
      <c r="O210" s="260">
        <v>7375</v>
      </c>
      <c r="P210" s="260">
        <v>8445</v>
      </c>
      <c r="Q210" s="260">
        <v>8588</v>
      </c>
      <c r="R210" s="260">
        <v>10175</v>
      </c>
      <c r="S210" s="260">
        <v>14000</v>
      </c>
    </row>
    <row r="211" spans="2:19" x14ac:dyDescent="0.25">
      <c r="B211" s="237" t="s">
        <v>246</v>
      </c>
      <c r="C211" s="238" t="s">
        <v>240</v>
      </c>
      <c r="D211" s="238" t="s">
        <v>240</v>
      </c>
      <c r="E211" s="238" t="s">
        <v>240</v>
      </c>
      <c r="F211" s="238">
        <v>0</v>
      </c>
      <c r="G211" s="238">
        <v>0</v>
      </c>
      <c r="H211" s="238">
        <v>2</v>
      </c>
      <c r="I211" s="238">
        <v>2</v>
      </c>
      <c r="L211" s="237" t="s">
        <v>246</v>
      </c>
      <c r="M211" s="238" t="s">
        <v>240</v>
      </c>
      <c r="N211" s="238" t="s">
        <v>240</v>
      </c>
      <c r="O211" s="260">
        <v>1286</v>
      </c>
      <c r="P211" s="260">
        <v>3240</v>
      </c>
      <c r="Q211" s="260">
        <v>3062</v>
      </c>
      <c r="R211" s="260">
        <v>2400</v>
      </c>
      <c r="S211" s="260">
        <v>2865</v>
      </c>
    </row>
    <row r="212" spans="2:19" x14ac:dyDescent="0.25">
      <c r="B212" s="237" t="s">
        <v>247</v>
      </c>
      <c r="C212" s="238" t="s">
        <v>240</v>
      </c>
      <c r="D212" s="238">
        <v>0</v>
      </c>
      <c r="E212" s="238">
        <v>2</v>
      </c>
      <c r="F212" s="238">
        <v>24</v>
      </c>
      <c r="G212" s="238">
        <v>7</v>
      </c>
      <c r="H212" s="238">
        <v>1</v>
      </c>
      <c r="I212" s="238" t="s">
        <v>240</v>
      </c>
      <c r="L212" s="237" t="s">
        <v>247</v>
      </c>
      <c r="M212" s="238" t="s">
        <v>240</v>
      </c>
      <c r="N212" s="260">
        <v>4794</v>
      </c>
      <c r="O212" s="260">
        <v>8134</v>
      </c>
      <c r="P212" s="260">
        <v>8520</v>
      </c>
      <c r="Q212" s="260">
        <v>9210</v>
      </c>
      <c r="R212" s="260">
        <v>10714</v>
      </c>
      <c r="S212" s="238" t="s">
        <v>240</v>
      </c>
    </row>
    <row r="213" spans="2:19" x14ac:dyDescent="0.25">
      <c r="B213" s="237" t="s">
        <v>248</v>
      </c>
      <c r="C213" s="238">
        <v>10</v>
      </c>
      <c r="D213" s="238">
        <v>6</v>
      </c>
      <c r="E213" s="238">
        <v>16</v>
      </c>
      <c r="F213" s="238">
        <v>16</v>
      </c>
      <c r="G213" s="238">
        <v>12</v>
      </c>
      <c r="H213" s="238">
        <v>3</v>
      </c>
      <c r="I213" s="238">
        <v>5</v>
      </c>
      <c r="L213" s="237" t="s">
        <v>248</v>
      </c>
      <c r="M213" s="260">
        <v>2986</v>
      </c>
      <c r="N213" s="260">
        <v>4240</v>
      </c>
      <c r="O213" s="260">
        <v>5130</v>
      </c>
      <c r="P213" s="260">
        <v>7442</v>
      </c>
      <c r="Q213" s="260">
        <v>8245</v>
      </c>
      <c r="R213" s="260">
        <v>6775</v>
      </c>
      <c r="S213" s="260">
        <v>7285</v>
      </c>
    </row>
    <row r="214" spans="2:19" x14ac:dyDescent="0.25">
      <c r="B214" s="237" t="s">
        <v>249</v>
      </c>
      <c r="C214" s="238">
        <v>14</v>
      </c>
      <c r="D214" s="238">
        <v>16</v>
      </c>
      <c r="E214" s="238">
        <v>6</v>
      </c>
      <c r="F214" s="238">
        <v>7</v>
      </c>
      <c r="G214" s="238">
        <v>9</v>
      </c>
      <c r="H214" s="238">
        <v>11</v>
      </c>
      <c r="I214" s="238">
        <v>0</v>
      </c>
      <c r="L214" s="237" t="s">
        <v>249</v>
      </c>
      <c r="M214" s="260">
        <v>2937</v>
      </c>
      <c r="N214" s="260">
        <v>4608</v>
      </c>
      <c r="O214" s="260">
        <v>5566</v>
      </c>
      <c r="P214" s="260">
        <v>7874</v>
      </c>
      <c r="Q214" s="260">
        <v>9266</v>
      </c>
      <c r="R214" s="260">
        <v>9600</v>
      </c>
      <c r="S214" s="260">
        <v>9867</v>
      </c>
    </row>
    <row r="215" spans="2:19" x14ac:dyDescent="0.25">
      <c r="B215" s="237" t="s">
        <v>250</v>
      </c>
      <c r="C215" s="238">
        <v>12</v>
      </c>
      <c r="D215" s="238">
        <v>10</v>
      </c>
      <c r="E215" s="238">
        <v>5</v>
      </c>
      <c r="F215" s="238">
        <v>3</v>
      </c>
      <c r="G215" s="238">
        <v>1</v>
      </c>
      <c r="H215" s="238">
        <v>4</v>
      </c>
      <c r="I215" s="238">
        <v>4</v>
      </c>
      <c r="L215" s="237" t="s">
        <v>250</v>
      </c>
      <c r="M215" s="260">
        <v>2298</v>
      </c>
      <c r="N215" s="260">
        <v>5182</v>
      </c>
      <c r="O215" s="260">
        <v>6805</v>
      </c>
      <c r="P215" s="260">
        <v>7339</v>
      </c>
      <c r="Q215" s="260">
        <v>7392</v>
      </c>
      <c r="R215" s="260">
        <v>8569</v>
      </c>
      <c r="S215" s="260">
        <v>8365</v>
      </c>
    </row>
    <row r="216" spans="2:19" x14ac:dyDescent="0.25">
      <c r="B216" s="237" t="s">
        <v>251</v>
      </c>
      <c r="C216" s="238" t="s">
        <v>240</v>
      </c>
      <c r="D216" s="238" t="s">
        <v>240</v>
      </c>
      <c r="E216" s="238" t="s">
        <v>240</v>
      </c>
      <c r="F216" s="238">
        <v>2</v>
      </c>
      <c r="G216" s="238">
        <v>1</v>
      </c>
      <c r="H216" s="238">
        <v>2</v>
      </c>
      <c r="I216" s="238" t="s">
        <v>240</v>
      </c>
      <c r="L216" s="237" t="s">
        <v>251</v>
      </c>
      <c r="M216" s="238" t="s">
        <v>240</v>
      </c>
      <c r="N216" s="238" t="s">
        <v>240</v>
      </c>
      <c r="O216" s="238" t="s">
        <v>240</v>
      </c>
      <c r="P216" s="260">
        <v>4983</v>
      </c>
      <c r="Q216" s="260">
        <v>5578</v>
      </c>
      <c r="R216" s="260">
        <v>6402</v>
      </c>
      <c r="S216" s="238" t="s">
        <v>240</v>
      </c>
    </row>
    <row r="217" spans="2:19" x14ac:dyDescent="0.25">
      <c r="B217" s="237" t="s">
        <v>252</v>
      </c>
      <c r="C217" s="238">
        <v>96</v>
      </c>
      <c r="D217" s="238">
        <v>51</v>
      </c>
      <c r="E217" s="238">
        <v>26</v>
      </c>
      <c r="F217" s="238" t="s">
        <v>240</v>
      </c>
      <c r="G217" s="238">
        <v>17</v>
      </c>
      <c r="H217" s="238">
        <v>5</v>
      </c>
      <c r="I217" s="238">
        <v>2</v>
      </c>
      <c r="L217" s="237" t="s">
        <v>252</v>
      </c>
      <c r="M217" s="260">
        <v>3240</v>
      </c>
      <c r="N217" s="260">
        <v>5489</v>
      </c>
      <c r="O217" s="260">
        <v>6719</v>
      </c>
      <c r="P217" s="260">
        <v>8512</v>
      </c>
      <c r="Q217" s="260">
        <v>9174</v>
      </c>
      <c r="R217" s="260">
        <v>10508</v>
      </c>
      <c r="S217" s="260">
        <v>10286</v>
      </c>
    </row>
    <row r="218" spans="2:19" x14ac:dyDescent="0.25">
      <c r="B218" s="237" t="s">
        <v>253</v>
      </c>
      <c r="C218" s="238" t="s">
        <v>240</v>
      </c>
      <c r="D218" s="238" t="s">
        <v>240</v>
      </c>
      <c r="E218" s="238" t="s">
        <v>240</v>
      </c>
      <c r="F218" s="238">
        <v>7</v>
      </c>
      <c r="G218" s="238">
        <v>4</v>
      </c>
      <c r="H218" s="238">
        <v>2</v>
      </c>
      <c r="I218" s="238" t="s">
        <v>240</v>
      </c>
      <c r="L218" s="237" t="s">
        <v>253</v>
      </c>
      <c r="M218" s="238" t="s">
        <v>240</v>
      </c>
      <c r="N218" s="238" t="s">
        <v>240</v>
      </c>
      <c r="O218" s="260">
        <v>5799</v>
      </c>
      <c r="P218" s="260">
        <v>7381</v>
      </c>
      <c r="Q218" s="260">
        <v>11854</v>
      </c>
      <c r="R218" s="260">
        <v>9083</v>
      </c>
      <c r="S218" s="238" t="s">
        <v>240</v>
      </c>
    </row>
    <row r="219" spans="2:19" x14ac:dyDescent="0.25">
      <c r="B219" s="237" t="s">
        <v>254</v>
      </c>
      <c r="C219" s="238" t="s">
        <v>240</v>
      </c>
      <c r="D219" s="238" t="s">
        <v>240</v>
      </c>
      <c r="E219" s="238" t="s">
        <v>240</v>
      </c>
      <c r="F219" s="238" t="s">
        <v>240</v>
      </c>
      <c r="G219" s="238">
        <v>7</v>
      </c>
      <c r="H219" s="238">
        <v>0</v>
      </c>
      <c r="I219" s="238">
        <v>2</v>
      </c>
      <c r="L219" s="237" t="s">
        <v>254</v>
      </c>
      <c r="M219" s="238" t="s">
        <v>240</v>
      </c>
      <c r="N219" s="238" t="s">
        <v>240</v>
      </c>
      <c r="O219" s="238">
        <v>981</v>
      </c>
      <c r="P219" s="260">
        <v>1810</v>
      </c>
      <c r="Q219" s="260">
        <v>2674</v>
      </c>
      <c r="R219" s="260">
        <v>3415</v>
      </c>
      <c r="S219" s="260">
        <v>4098</v>
      </c>
    </row>
    <row r="220" spans="2:19" x14ac:dyDescent="0.25">
      <c r="B220" s="237" t="s">
        <v>255</v>
      </c>
      <c r="C220" s="238" t="s">
        <v>240</v>
      </c>
      <c r="D220" s="238" t="s">
        <v>240</v>
      </c>
      <c r="E220" s="238" t="s">
        <v>240</v>
      </c>
      <c r="F220" s="238">
        <v>2</v>
      </c>
      <c r="G220" s="238">
        <v>0</v>
      </c>
      <c r="H220" s="238">
        <v>1</v>
      </c>
      <c r="I220" s="238" t="s">
        <v>240</v>
      </c>
      <c r="L220" s="237" t="s">
        <v>255</v>
      </c>
      <c r="M220" s="238" t="s">
        <v>240</v>
      </c>
      <c r="N220" s="238" t="s">
        <v>240</v>
      </c>
      <c r="O220" s="238">
        <v>930</v>
      </c>
      <c r="P220" s="260">
        <v>1776</v>
      </c>
      <c r="Q220" s="260">
        <v>4201</v>
      </c>
      <c r="R220" s="260">
        <v>5430</v>
      </c>
      <c r="S220" s="238" t="s">
        <v>240</v>
      </c>
    </row>
    <row r="221" spans="2:19" x14ac:dyDescent="0.25">
      <c r="B221" s="237" t="s">
        <v>256</v>
      </c>
      <c r="C221" s="238">
        <v>4</v>
      </c>
      <c r="D221" s="238">
        <v>5</v>
      </c>
      <c r="E221" s="238">
        <v>10</v>
      </c>
      <c r="F221" s="238" t="s">
        <v>240</v>
      </c>
      <c r="G221" s="238">
        <v>0</v>
      </c>
      <c r="H221" s="238">
        <v>11</v>
      </c>
      <c r="I221" s="238" t="s">
        <v>240</v>
      </c>
      <c r="L221" s="237" t="s">
        <v>256</v>
      </c>
      <c r="M221" s="260">
        <v>6467</v>
      </c>
      <c r="N221" s="260">
        <v>10603</v>
      </c>
      <c r="O221" s="260">
        <v>11830</v>
      </c>
      <c r="P221" s="260">
        <v>15611</v>
      </c>
      <c r="Q221" s="260">
        <v>15255</v>
      </c>
      <c r="R221" s="260">
        <v>17385</v>
      </c>
      <c r="S221" s="238" t="s">
        <v>240</v>
      </c>
    </row>
    <row r="222" spans="2:19" x14ac:dyDescent="0.25">
      <c r="B222" s="237" t="s">
        <v>257</v>
      </c>
      <c r="C222" s="238" t="s">
        <v>240</v>
      </c>
      <c r="D222" s="238" t="s">
        <v>240</v>
      </c>
      <c r="E222" s="238" t="s">
        <v>240</v>
      </c>
      <c r="F222" s="238">
        <v>3</v>
      </c>
      <c r="G222" s="238">
        <v>3</v>
      </c>
      <c r="H222" s="238">
        <v>1</v>
      </c>
      <c r="I222" s="238" t="s">
        <v>240</v>
      </c>
      <c r="L222" s="237" t="s">
        <v>257</v>
      </c>
      <c r="M222" s="238" t="s">
        <v>240</v>
      </c>
      <c r="N222" s="238" t="s">
        <v>240</v>
      </c>
      <c r="O222" s="260">
        <v>1611</v>
      </c>
      <c r="P222" s="260">
        <v>2073</v>
      </c>
      <c r="Q222" s="260">
        <v>5309</v>
      </c>
      <c r="R222" s="260">
        <v>5922</v>
      </c>
      <c r="S222" s="238" t="s">
        <v>240</v>
      </c>
    </row>
    <row r="223" spans="2:19" x14ac:dyDescent="0.25">
      <c r="B223" s="237" t="s">
        <v>258</v>
      </c>
      <c r="C223" s="238" t="s">
        <v>240</v>
      </c>
      <c r="D223" s="238" t="s">
        <v>240</v>
      </c>
      <c r="E223" s="238" t="s">
        <v>240</v>
      </c>
      <c r="F223" s="238">
        <v>2</v>
      </c>
      <c r="G223" s="238">
        <v>5</v>
      </c>
      <c r="H223" s="238">
        <v>2</v>
      </c>
      <c r="I223" s="238">
        <v>2</v>
      </c>
      <c r="L223" s="237" t="s">
        <v>258</v>
      </c>
      <c r="M223" s="238" t="s">
        <v>240</v>
      </c>
      <c r="N223" s="238" t="s">
        <v>240</v>
      </c>
      <c r="O223" s="260">
        <v>1871</v>
      </c>
      <c r="P223" s="260">
        <v>2596</v>
      </c>
      <c r="Q223" s="260">
        <v>2147</v>
      </c>
      <c r="R223" s="260">
        <v>2338</v>
      </c>
      <c r="S223" s="260">
        <v>2252</v>
      </c>
    </row>
    <row r="224" spans="2:19" x14ac:dyDescent="0.25">
      <c r="B224" s="237" t="s">
        <v>259</v>
      </c>
      <c r="C224" s="238">
        <v>14</v>
      </c>
      <c r="D224" s="238">
        <v>22</v>
      </c>
      <c r="E224" s="238">
        <v>11</v>
      </c>
      <c r="F224" s="238">
        <v>12</v>
      </c>
      <c r="G224" s="238" t="s">
        <v>240</v>
      </c>
      <c r="H224" s="238">
        <v>4</v>
      </c>
      <c r="I224" s="238">
        <v>0</v>
      </c>
      <c r="L224" s="237" t="s">
        <v>259</v>
      </c>
      <c r="M224" s="260">
        <v>3421</v>
      </c>
      <c r="N224" s="260">
        <v>5520</v>
      </c>
      <c r="O224" s="260">
        <v>6849</v>
      </c>
      <c r="P224" s="260">
        <v>7513</v>
      </c>
      <c r="Q224" s="260">
        <v>8662</v>
      </c>
      <c r="R224" s="260">
        <v>9925</v>
      </c>
      <c r="S224" s="260">
        <v>10156</v>
      </c>
    </row>
    <row r="225" spans="2:19" x14ac:dyDescent="0.25">
      <c r="B225" s="237" t="s">
        <v>260</v>
      </c>
      <c r="C225" s="238" t="s">
        <v>240</v>
      </c>
      <c r="D225" s="238">
        <v>9</v>
      </c>
      <c r="E225" s="238">
        <v>2</v>
      </c>
      <c r="F225" s="238">
        <v>5</v>
      </c>
      <c r="G225" s="238">
        <v>2</v>
      </c>
      <c r="H225" s="238">
        <v>3</v>
      </c>
      <c r="I225" s="238" t="s">
        <v>240</v>
      </c>
      <c r="L225" s="237" t="s">
        <v>260</v>
      </c>
      <c r="M225" s="238" t="s">
        <v>240</v>
      </c>
      <c r="N225" s="260">
        <v>5260</v>
      </c>
      <c r="O225" s="260">
        <v>6331</v>
      </c>
      <c r="P225" s="260">
        <v>6732</v>
      </c>
      <c r="Q225" s="260">
        <v>7896</v>
      </c>
      <c r="R225" s="260">
        <v>8993</v>
      </c>
      <c r="S225" s="238" t="s">
        <v>240</v>
      </c>
    </row>
    <row r="226" spans="2:19" x14ac:dyDescent="0.25">
      <c r="B226" s="237" t="s">
        <v>261</v>
      </c>
      <c r="C226" s="238" t="s">
        <v>240</v>
      </c>
      <c r="D226" s="238" t="s">
        <v>240</v>
      </c>
      <c r="E226" s="238" t="s">
        <v>240</v>
      </c>
      <c r="F226" s="238">
        <v>1</v>
      </c>
      <c r="G226" s="238">
        <v>1</v>
      </c>
      <c r="H226" s="238">
        <v>1</v>
      </c>
      <c r="I226" s="238" t="s">
        <v>240</v>
      </c>
      <c r="L226" s="237" t="s">
        <v>261</v>
      </c>
      <c r="M226" s="238" t="s">
        <v>240</v>
      </c>
      <c r="N226" s="238" t="s">
        <v>240</v>
      </c>
      <c r="O226" s="260">
        <v>1724</v>
      </c>
      <c r="P226" s="260">
        <v>3341</v>
      </c>
      <c r="Q226" s="260">
        <v>4986</v>
      </c>
      <c r="R226" s="260">
        <v>6271</v>
      </c>
      <c r="S226" s="238" t="s">
        <v>240</v>
      </c>
    </row>
    <row r="227" spans="2:19" x14ac:dyDescent="0.25">
      <c r="B227" s="237" t="s">
        <v>262</v>
      </c>
      <c r="C227" s="238">
        <v>7</v>
      </c>
      <c r="D227" s="238">
        <v>18</v>
      </c>
      <c r="E227" s="238">
        <v>12</v>
      </c>
      <c r="F227" s="238">
        <v>4</v>
      </c>
      <c r="G227" s="238">
        <v>6</v>
      </c>
      <c r="H227" s="238">
        <v>1</v>
      </c>
      <c r="I227" s="238" t="s">
        <v>240</v>
      </c>
      <c r="L227" s="237" t="s">
        <v>262</v>
      </c>
      <c r="M227" s="260">
        <v>1450</v>
      </c>
      <c r="N227" s="260">
        <v>3253</v>
      </c>
      <c r="O227" s="260">
        <v>3663</v>
      </c>
      <c r="P227" s="260">
        <v>5560</v>
      </c>
      <c r="Q227" s="260">
        <v>6825</v>
      </c>
      <c r="R227" s="260">
        <v>7931</v>
      </c>
      <c r="S227" s="238" t="s">
        <v>240</v>
      </c>
    </row>
    <row r="228" spans="2:19" x14ac:dyDescent="0.25">
      <c r="B228" s="237" t="s">
        <v>263</v>
      </c>
      <c r="C228" s="238" t="s">
        <v>240</v>
      </c>
      <c r="D228" s="238" t="s">
        <v>240</v>
      </c>
      <c r="E228" s="238" t="s">
        <v>240</v>
      </c>
      <c r="F228" s="238">
        <v>1</v>
      </c>
      <c r="G228" s="238">
        <v>1</v>
      </c>
      <c r="H228" s="238">
        <v>2</v>
      </c>
      <c r="I228" s="238" t="s">
        <v>240</v>
      </c>
      <c r="L228" s="237" t="s">
        <v>263</v>
      </c>
      <c r="M228" s="238" t="s">
        <v>240</v>
      </c>
      <c r="N228" s="238" t="s">
        <v>240</v>
      </c>
      <c r="O228" s="238">
        <v>508</v>
      </c>
      <c r="P228" s="238">
        <v>832</v>
      </c>
      <c r="Q228" s="260">
        <v>3462</v>
      </c>
      <c r="R228" s="260">
        <v>4040</v>
      </c>
      <c r="S228" s="238" t="s">
        <v>240</v>
      </c>
    </row>
    <row r="229" spans="2:19" x14ac:dyDescent="0.25">
      <c r="B229" s="237" t="s">
        <v>264</v>
      </c>
      <c r="C229" s="238" t="s">
        <v>240</v>
      </c>
      <c r="D229" s="238" t="s">
        <v>240</v>
      </c>
      <c r="E229" s="238" t="s">
        <v>240</v>
      </c>
      <c r="F229" s="238">
        <v>5</v>
      </c>
      <c r="G229" s="238">
        <v>8</v>
      </c>
      <c r="H229" s="238">
        <v>4</v>
      </c>
      <c r="I229" s="238" t="s">
        <v>240</v>
      </c>
      <c r="L229" s="237" t="s">
        <v>264</v>
      </c>
      <c r="M229" s="238" t="s">
        <v>240</v>
      </c>
      <c r="N229" s="238" t="s">
        <v>240</v>
      </c>
      <c r="O229" s="260">
        <v>2122</v>
      </c>
      <c r="P229" s="260">
        <v>5483</v>
      </c>
      <c r="Q229" s="260">
        <v>7607</v>
      </c>
      <c r="R229" s="260">
        <v>6798</v>
      </c>
      <c r="S229" s="238" t="s">
        <v>240</v>
      </c>
    </row>
    <row r="230" spans="2:19" x14ac:dyDescent="0.25">
      <c r="B230" s="237" t="s">
        <v>265</v>
      </c>
      <c r="C230" s="238" t="s">
        <v>240</v>
      </c>
      <c r="D230" s="238" t="s">
        <v>240</v>
      </c>
      <c r="E230" s="238" t="s">
        <v>240</v>
      </c>
      <c r="F230" s="238">
        <v>2</v>
      </c>
      <c r="G230" s="238">
        <v>0</v>
      </c>
      <c r="H230" s="238">
        <v>1</v>
      </c>
      <c r="I230" s="238" t="s">
        <v>240</v>
      </c>
      <c r="L230" s="237" t="s">
        <v>265</v>
      </c>
      <c r="M230" s="238" t="s">
        <v>240</v>
      </c>
      <c r="N230" s="238" t="s">
        <v>240</v>
      </c>
      <c r="O230" s="260">
        <v>1666</v>
      </c>
      <c r="P230" s="260">
        <v>3600</v>
      </c>
      <c r="Q230" s="260">
        <v>5084</v>
      </c>
      <c r="R230" s="260">
        <v>6119</v>
      </c>
      <c r="S230" s="238" t="s">
        <v>240</v>
      </c>
    </row>
    <row r="231" spans="2:19" x14ac:dyDescent="0.25">
      <c r="B231" s="237" t="s">
        <v>266</v>
      </c>
      <c r="C231" s="238" t="s">
        <v>240</v>
      </c>
      <c r="D231" s="238">
        <v>20</v>
      </c>
      <c r="E231" s="238">
        <v>25</v>
      </c>
      <c r="F231" s="238">
        <v>24</v>
      </c>
      <c r="G231" s="238">
        <v>52</v>
      </c>
      <c r="H231" s="238">
        <v>36</v>
      </c>
      <c r="I231" s="238" t="s">
        <v>240</v>
      </c>
      <c r="L231" s="237" t="s">
        <v>266</v>
      </c>
      <c r="M231" s="238" t="s">
        <v>240</v>
      </c>
      <c r="N231" s="260">
        <v>4350</v>
      </c>
      <c r="O231" s="260">
        <v>5118</v>
      </c>
      <c r="P231" s="260">
        <v>6614</v>
      </c>
      <c r="Q231" s="260">
        <v>7203</v>
      </c>
      <c r="R231" s="260">
        <v>9689</v>
      </c>
      <c r="S231" s="238" t="s">
        <v>240</v>
      </c>
    </row>
    <row r="232" spans="2:19" x14ac:dyDescent="0.25">
      <c r="B232" s="237" t="s">
        <v>267</v>
      </c>
      <c r="C232" s="238" t="s">
        <v>240</v>
      </c>
      <c r="D232" s="238">
        <v>8</v>
      </c>
      <c r="E232" s="238">
        <v>1</v>
      </c>
      <c r="F232" s="238" t="s">
        <v>240</v>
      </c>
      <c r="G232" s="238">
        <v>0</v>
      </c>
      <c r="H232" s="238">
        <v>2</v>
      </c>
      <c r="I232" s="238" t="s">
        <v>240</v>
      </c>
      <c r="L232" s="237" t="s">
        <v>267</v>
      </c>
      <c r="M232" s="238" t="s">
        <v>240</v>
      </c>
      <c r="N232" s="260">
        <v>4686</v>
      </c>
      <c r="O232" s="260">
        <v>5814</v>
      </c>
      <c r="P232" s="260">
        <v>8250</v>
      </c>
      <c r="Q232" s="260">
        <v>8727</v>
      </c>
      <c r="R232" s="260">
        <v>9161</v>
      </c>
      <c r="S232" s="238" t="s">
        <v>240</v>
      </c>
    </row>
    <row r="233" spans="2:19" x14ac:dyDescent="0.25">
      <c r="B233" s="259"/>
      <c r="C233" s="259"/>
      <c r="D233" s="259"/>
      <c r="E233" s="259"/>
      <c r="F233" s="259"/>
      <c r="G233" s="259"/>
      <c r="H233" s="259"/>
      <c r="I233" s="259"/>
      <c r="L233" s="259"/>
      <c r="M233" s="259"/>
      <c r="N233" s="259"/>
      <c r="O233" s="259"/>
      <c r="P233" s="259"/>
      <c r="Q233" s="259"/>
      <c r="R233" s="259"/>
      <c r="S233" s="259"/>
    </row>
    <row r="234" spans="2:19" x14ac:dyDescent="0.25">
      <c r="B234" s="124" t="s">
        <v>528</v>
      </c>
      <c r="C234" s="124"/>
      <c r="D234" s="259"/>
      <c r="E234" s="259"/>
      <c r="F234" s="259"/>
      <c r="G234" s="259"/>
      <c r="H234" s="259"/>
      <c r="I234" s="259"/>
      <c r="L234" s="124" t="s">
        <v>528</v>
      </c>
      <c r="M234" s="124"/>
      <c r="N234" s="259"/>
      <c r="O234" s="259"/>
      <c r="P234" s="259"/>
      <c r="Q234" s="259"/>
      <c r="R234" s="259"/>
      <c r="S234" s="259"/>
    </row>
    <row r="235" spans="2:19" x14ac:dyDescent="0.25">
      <c r="B235" s="124" t="s">
        <v>240</v>
      </c>
      <c r="C235" s="124" t="s">
        <v>507</v>
      </c>
      <c r="D235" s="124"/>
      <c r="E235" s="259"/>
      <c r="F235" s="259"/>
      <c r="G235" s="259"/>
      <c r="H235" s="259"/>
      <c r="I235" s="259"/>
      <c r="L235" s="124" t="s">
        <v>240</v>
      </c>
      <c r="M235" s="124" t="s">
        <v>507</v>
      </c>
      <c r="N235" s="124"/>
      <c r="O235" s="259"/>
      <c r="P235" s="259"/>
      <c r="Q235" s="259"/>
      <c r="R235" s="259"/>
      <c r="S235" s="259"/>
    </row>
    <row r="236" spans="2:19" x14ac:dyDescent="0.25">
      <c r="B236" s="259"/>
      <c r="C236" s="259"/>
      <c r="D236" s="259"/>
      <c r="E236" s="259"/>
      <c r="F236" s="259"/>
      <c r="G236" s="259"/>
      <c r="H236" s="259"/>
      <c r="I236" s="259"/>
      <c r="L236" s="259"/>
      <c r="M236" s="259"/>
      <c r="N236" s="259"/>
      <c r="O236" s="259"/>
      <c r="P236" s="259"/>
      <c r="Q236" s="259"/>
      <c r="R236" s="259"/>
      <c r="S236" s="259"/>
    </row>
    <row r="237" spans="2:19" x14ac:dyDescent="0.25">
      <c r="B237" s="124" t="s">
        <v>523</v>
      </c>
      <c r="C237" s="124" t="s">
        <v>535</v>
      </c>
      <c r="D237" s="124"/>
      <c r="E237" s="124"/>
      <c r="F237" s="259"/>
      <c r="G237" s="259"/>
      <c r="H237" s="259"/>
      <c r="I237" s="259"/>
      <c r="L237" s="124" t="s">
        <v>523</v>
      </c>
      <c r="M237" s="124" t="s">
        <v>536</v>
      </c>
      <c r="N237" s="124"/>
      <c r="O237" s="124"/>
      <c r="P237" s="124"/>
      <c r="Q237" s="124"/>
      <c r="R237" s="124"/>
      <c r="S237" s="259"/>
    </row>
    <row r="238" spans="2:19" x14ac:dyDescent="0.25">
      <c r="B238" s="124" t="s">
        <v>526</v>
      </c>
      <c r="C238" s="124" t="s">
        <v>527</v>
      </c>
      <c r="D238" s="124"/>
      <c r="E238" s="124"/>
      <c r="F238" s="124"/>
      <c r="G238" s="259"/>
      <c r="H238" s="259"/>
      <c r="I238" s="259"/>
      <c r="L238" s="124" t="s">
        <v>526</v>
      </c>
      <c r="M238" s="124" t="s">
        <v>527</v>
      </c>
      <c r="N238" s="124"/>
      <c r="O238" s="124"/>
      <c r="P238" s="124"/>
      <c r="Q238" s="259"/>
      <c r="R238" s="259"/>
      <c r="S238" s="259"/>
    </row>
    <row r="239" spans="2:19" x14ac:dyDescent="0.25">
      <c r="B239" s="259"/>
      <c r="C239" s="259"/>
      <c r="D239" s="259"/>
      <c r="E239" s="259"/>
      <c r="F239" s="259"/>
      <c r="G239" s="259"/>
      <c r="H239" s="259"/>
      <c r="I239" s="259"/>
      <c r="L239" s="259"/>
      <c r="M239" s="259"/>
      <c r="N239" s="259"/>
      <c r="O239" s="259"/>
      <c r="P239" s="259"/>
      <c r="Q239" s="259"/>
      <c r="R239" s="259"/>
      <c r="S239" s="259"/>
    </row>
    <row r="240" spans="2:19" x14ac:dyDescent="0.25">
      <c r="B240" s="235" t="s">
        <v>455</v>
      </c>
      <c r="C240" s="236">
        <v>1988</v>
      </c>
      <c r="D240" s="236">
        <v>1994</v>
      </c>
      <c r="E240" s="236">
        <v>1999</v>
      </c>
      <c r="F240" s="236">
        <v>2005</v>
      </c>
      <c r="G240" s="236">
        <v>2010</v>
      </c>
      <c r="H240" s="236">
        <v>2015</v>
      </c>
      <c r="I240" s="236">
        <v>2020</v>
      </c>
      <c r="L240" s="235" t="s">
        <v>455</v>
      </c>
      <c r="M240" s="236">
        <v>1988</v>
      </c>
      <c r="N240" s="236">
        <v>1994</v>
      </c>
      <c r="O240" s="236">
        <v>1999</v>
      </c>
      <c r="P240" s="236">
        <v>2005</v>
      </c>
      <c r="Q240" s="236">
        <v>2010</v>
      </c>
      <c r="R240" s="236">
        <v>2015</v>
      </c>
      <c r="S240" s="236">
        <v>2020</v>
      </c>
    </row>
    <row r="241" spans="2:19" x14ac:dyDescent="0.25">
      <c r="B241" s="237" t="s">
        <v>239</v>
      </c>
      <c r="C241" s="238" t="s">
        <v>240</v>
      </c>
      <c r="D241" s="238" t="s">
        <v>240</v>
      </c>
      <c r="E241" s="238" t="s">
        <v>240</v>
      </c>
      <c r="F241" s="238" t="s">
        <v>240</v>
      </c>
      <c r="G241" s="238" t="s">
        <v>240</v>
      </c>
      <c r="H241" s="238">
        <v>9</v>
      </c>
      <c r="I241" s="238" t="s">
        <v>240</v>
      </c>
      <c r="L241" s="237" t="s">
        <v>239</v>
      </c>
      <c r="M241" s="238" t="s">
        <v>240</v>
      </c>
      <c r="N241" s="238" t="s">
        <v>240</v>
      </c>
      <c r="O241" s="238" t="s">
        <v>240</v>
      </c>
      <c r="P241" s="238" t="s">
        <v>240</v>
      </c>
      <c r="Q241" s="260">
        <v>1254</v>
      </c>
      <c r="R241" s="260">
        <v>1257</v>
      </c>
      <c r="S241" s="238" t="s">
        <v>240</v>
      </c>
    </row>
    <row r="242" spans="2:19" x14ac:dyDescent="0.25">
      <c r="B242" s="237" t="s">
        <v>513</v>
      </c>
      <c r="C242" s="238" t="s">
        <v>240</v>
      </c>
      <c r="D242" s="238" t="s">
        <v>240</v>
      </c>
      <c r="E242" s="238" t="s">
        <v>240</v>
      </c>
      <c r="F242" s="238">
        <v>19</v>
      </c>
      <c r="G242" s="238">
        <v>22</v>
      </c>
      <c r="H242" s="238">
        <v>9</v>
      </c>
      <c r="I242" s="238" t="s">
        <v>240</v>
      </c>
      <c r="L242" s="237" t="s">
        <v>513</v>
      </c>
      <c r="M242" s="238" t="s">
        <v>240</v>
      </c>
      <c r="N242" s="238" t="s">
        <v>240</v>
      </c>
      <c r="O242" s="238" t="s">
        <v>240</v>
      </c>
      <c r="P242" s="260">
        <v>1416</v>
      </c>
      <c r="Q242" s="260">
        <v>1324</v>
      </c>
      <c r="R242" s="260">
        <v>1345</v>
      </c>
      <c r="S242" s="238" t="s">
        <v>240</v>
      </c>
    </row>
    <row r="243" spans="2:19" x14ac:dyDescent="0.25">
      <c r="B243" s="237" t="s">
        <v>241</v>
      </c>
      <c r="C243" s="238">
        <v>42</v>
      </c>
      <c r="D243" s="238">
        <v>49</v>
      </c>
      <c r="E243" s="238">
        <v>43</v>
      </c>
      <c r="F243" s="238">
        <v>45</v>
      </c>
      <c r="G243" s="238">
        <v>47</v>
      </c>
      <c r="H243" s="238">
        <v>32</v>
      </c>
      <c r="I243" s="238" t="s">
        <v>240</v>
      </c>
      <c r="L243" s="237" t="s">
        <v>241</v>
      </c>
      <c r="M243" s="260">
        <v>1105</v>
      </c>
      <c r="N243" s="260">
        <v>1532</v>
      </c>
      <c r="O243" s="260">
        <v>1787</v>
      </c>
      <c r="P243" s="260">
        <v>1687</v>
      </c>
      <c r="Q243" s="260">
        <v>1959</v>
      </c>
      <c r="R243" s="260">
        <v>2022</v>
      </c>
      <c r="S243" s="238" t="s">
        <v>240</v>
      </c>
    </row>
    <row r="244" spans="2:19" x14ac:dyDescent="0.25">
      <c r="B244" s="237" t="s">
        <v>242</v>
      </c>
      <c r="C244" s="238" t="s">
        <v>240</v>
      </c>
      <c r="D244" s="238" t="s">
        <v>240</v>
      </c>
      <c r="E244" s="238" t="s">
        <v>240</v>
      </c>
      <c r="F244" s="238">
        <v>4</v>
      </c>
      <c r="G244" s="238">
        <v>5</v>
      </c>
      <c r="H244" s="238">
        <v>8</v>
      </c>
      <c r="I244" s="238">
        <v>7</v>
      </c>
      <c r="L244" s="237" t="s">
        <v>242</v>
      </c>
      <c r="M244" s="238" t="s">
        <v>240</v>
      </c>
      <c r="N244" s="238" t="s">
        <v>240</v>
      </c>
      <c r="O244" s="238">
        <v>217</v>
      </c>
      <c r="P244" s="238">
        <v>213</v>
      </c>
      <c r="Q244" s="238">
        <v>258</v>
      </c>
      <c r="R244" s="238">
        <v>452</v>
      </c>
      <c r="S244" s="238">
        <v>466</v>
      </c>
    </row>
    <row r="245" spans="2:19" x14ac:dyDescent="0.25">
      <c r="B245" s="237" t="s">
        <v>243</v>
      </c>
      <c r="C245" s="238" t="s">
        <v>240</v>
      </c>
      <c r="D245" s="238" t="s">
        <v>240</v>
      </c>
      <c r="E245" s="238" t="s">
        <v>240</v>
      </c>
      <c r="F245" s="238">
        <v>9</v>
      </c>
      <c r="G245" s="238">
        <v>9</v>
      </c>
      <c r="H245" s="238">
        <v>10</v>
      </c>
      <c r="I245" s="238" t="s">
        <v>240</v>
      </c>
      <c r="L245" s="237" t="s">
        <v>243</v>
      </c>
      <c r="M245" s="238" t="s">
        <v>240</v>
      </c>
      <c r="N245" s="238" t="s">
        <v>240</v>
      </c>
      <c r="O245" s="238">
        <v>870</v>
      </c>
      <c r="P245" s="238">
        <v>815</v>
      </c>
      <c r="Q245" s="238">
        <v>862</v>
      </c>
      <c r="R245" s="238">
        <v>952</v>
      </c>
      <c r="S245" s="238" t="s">
        <v>240</v>
      </c>
    </row>
    <row r="246" spans="2:19" x14ac:dyDescent="0.25">
      <c r="B246" s="237" t="s">
        <v>244</v>
      </c>
      <c r="C246" s="238" t="s">
        <v>240</v>
      </c>
      <c r="D246" s="238">
        <v>9</v>
      </c>
      <c r="E246" s="238">
        <v>16</v>
      </c>
      <c r="F246" s="238">
        <v>3</v>
      </c>
      <c r="G246" s="238">
        <v>9</v>
      </c>
      <c r="H246" s="238">
        <v>3</v>
      </c>
      <c r="I246" s="238" t="s">
        <v>240</v>
      </c>
      <c r="L246" s="237" t="s">
        <v>244</v>
      </c>
      <c r="M246" s="238" t="s">
        <v>240</v>
      </c>
      <c r="N246" s="260">
        <v>1209</v>
      </c>
      <c r="O246" s="260">
        <v>1492</v>
      </c>
      <c r="P246" s="260">
        <v>1459</v>
      </c>
      <c r="Q246" s="260">
        <v>1598</v>
      </c>
      <c r="R246" s="260">
        <v>1723</v>
      </c>
      <c r="S246" s="238" t="s">
        <v>240</v>
      </c>
    </row>
    <row r="247" spans="2:19" x14ac:dyDescent="0.25">
      <c r="B247" s="237" t="s">
        <v>307</v>
      </c>
      <c r="C247" s="238" t="s">
        <v>240</v>
      </c>
      <c r="D247" s="238">
        <v>0</v>
      </c>
      <c r="E247" s="238">
        <v>25</v>
      </c>
      <c r="F247" s="238" t="s">
        <v>240</v>
      </c>
      <c r="G247" s="238">
        <v>13</v>
      </c>
      <c r="H247" s="238">
        <v>0</v>
      </c>
      <c r="I247" s="238">
        <v>13</v>
      </c>
      <c r="L247" s="237" t="s">
        <v>307</v>
      </c>
      <c r="M247" s="260">
        <v>1288</v>
      </c>
      <c r="N247" s="260">
        <v>1399</v>
      </c>
      <c r="O247" s="260">
        <v>1799</v>
      </c>
      <c r="P247" s="260">
        <v>1543</v>
      </c>
      <c r="Q247" s="260">
        <v>1328</v>
      </c>
      <c r="R247" s="260">
        <v>1490</v>
      </c>
      <c r="S247" s="260">
        <v>1563</v>
      </c>
    </row>
    <row r="248" spans="2:19" x14ac:dyDescent="0.25">
      <c r="B248" s="237" t="s">
        <v>246</v>
      </c>
      <c r="C248" s="238" t="s">
        <v>240</v>
      </c>
      <c r="D248" s="238" t="s">
        <v>240</v>
      </c>
      <c r="E248" s="238" t="s">
        <v>240</v>
      </c>
      <c r="F248" s="238">
        <v>2</v>
      </c>
      <c r="G248" s="238">
        <v>3</v>
      </c>
      <c r="H248" s="238">
        <v>5</v>
      </c>
      <c r="I248" s="238">
        <v>3</v>
      </c>
      <c r="L248" s="237" t="s">
        <v>246</v>
      </c>
      <c r="M248" s="238" t="s">
        <v>240</v>
      </c>
      <c r="N248" s="238" t="s">
        <v>240</v>
      </c>
      <c r="O248" s="238">
        <v>357</v>
      </c>
      <c r="P248" s="238">
        <v>568</v>
      </c>
      <c r="Q248" s="238">
        <v>568</v>
      </c>
      <c r="R248" s="238">
        <v>965</v>
      </c>
      <c r="S248" s="260">
        <v>1141</v>
      </c>
    </row>
    <row r="249" spans="2:19" x14ac:dyDescent="0.25">
      <c r="B249" s="237" t="s">
        <v>247</v>
      </c>
      <c r="C249" s="238" t="s">
        <v>240</v>
      </c>
      <c r="D249" s="238">
        <v>20</v>
      </c>
      <c r="E249" s="238">
        <v>28</v>
      </c>
      <c r="F249" s="238">
        <v>21</v>
      </c>
      <c r="G249" s="238">
        <v>13</v>
      </c>
      <c r="H249" s="238">
        <v>11</v>
      </c>
      <c r="I249" s="238" t="s">
        <v>240</v>
      </c>
      <c r="L249" s="237" t="s">
        <v>247</v>
      </c>
      <c r="M249" s="238" t="s">
        <v>240</v>
      </c>
      <c r="N249" s="260">
        <v>1063</v>
      </c>
      <c r="O249" s="260">
        <v>1361</v>
      </c>
      <c r="P249" s="260">
        <v>2613</v>
      </c>
      <c r="Q249" s="260">
        <v>1215</v>
      </c>
      <c r="R249" s="260">
        <v>1268</v>
      </c>
      <c r="S249" s="238" t="s">
        <v>240</v>
      </c>
    </row>
    <row r="250" spans="2:19" x14ac:dyDescent="0.25">
      <c r="B250" s="237" t="s">
        <v>248</v>
      </c>
      <c r="C250" s="238">
        <v>29</v>
      </c>
      <c r="D250" s="238">
        <v>18</v>
      </c>
      <c r="E250" s="238">
        <v>20</v>
      </c>
      <c r="F250" s="238">
        <v>33</v>
      </c>
      <c r="G250" s="238">
        <v>8</v>
      </c>
      <c r="H250" s="238">
        <v>8</v>
      </c>
      <c r="I250" s="238">
        <v>10</v>
      </c>
      <c r="L250" s="237" t="s">
        <v>248</v>
      </c>
      <c r="M250" s="260">
        <v>1190</v>
      </c>
      <c r="N250" s="260">
        <v>1185</v>
      </c>
      <c r="O250" s="260">
        <v>1756</v>
      </c>
      <c r="P250" s="260">
        <v>1929</v>
      </c>
      <c r="Q250" s="260">
        <v>1683</v>
      </c>
      <c r="R250" s="238">
        <v>947</v>
      </c>
      <c r="S250" s="238">
        <v>773</v>
      </c>
    </row>
    <row r="251" spans="2:19" x14ac:dyDescent="0.25">
      <c r="B251" s="237" t="s">
        <v>249</v>
      </c>
      <c r="C251" s="238">
        <v>36</v>
      </c>
      <c r="D251" s="238">
        <v>38</v>
      </c>
      <c r="E251" s="238">
        <v>15</v>
      </c>
      <c r="F251" s="238">
        <v>15</v>
      </c>
      <c r="G251" s="238">
        <v>49</v>
      </c>
      <c r="H251" s="238">
        <v>42</v>
      </c>
      <c r="I251" s="238">
        <v>21</v>
      </c>
      <c r="L251" s="237" t="s">
        <v>249</v>
      </c>
      <c r="M251" s="238">
        <v>941</v>
      </c>
      <c r="N251" s="260">
        <v>1215</v>
      </c>
      <c r="O251" s="260">
        <v>1008</v>
      </c>
      <c r="P251" s="260">
        <v>1211</v>
      </c>
      <c r="Q251" s="260">
        <v>1506</v>
      </c>
      <c r="R251" s="260">
        <v>1284</v>
      </c>
      <c r="S251" s="260">
        <v>1200</v>
      </c>
    </row>
    <row r="252" spans="2:19" x14ac:dyDescent="0.25">
      <c r="B252" s="237" t="s">
        <v>250</v>
      </c>
      <c r="C252" s="238">
        <v>13</v>
      </c>
      <c r="D252" s="238">
        <v>23</v>
      </c>
      <c r="E252" s="238">
        <v>13</v>
      </c>
      <c r="F252" s="238">
        <v>10</v>
      </c>
      <c r="G252" s="238">
        <v>5</v>
      </c>
      <c r="H252" s="238">
        <v>3</v>
      </c>
      <c r="I252" s="238">
        <v>3</v>
      </c>
      <c r="L252" s="237" t="s">
        <v>250</v>
      </c>
      <c r="M252" s="260">
        <v>1374</v>
      </c>
      <c r="N252" s="260">
        <v>1686</v>
      </c>
      <c r="O252" s="260">
        <v>1360</v>
      </c>
      <c r="P252" s="260">
        <v>1693</v>
      </c>
      <c r="Q252" s="260">
        <v>1361</v>
      </c>
      <c r="R252" s="260">
        <v>1423</v>
      </c>
      <c r="S252" s="260">
        <v>1389</v>
      </c>
    </row>
    <row r="253" spans="2:19" x14ac:dyDescent="0.25">
      <c r="B253" s="237" t="s">
        <v>251</v>
      </c>
      <c r="C253" s="238" t="s">
        <v>240</v>
      </c>
      <c r="D253" s="238" t="s">
        <v>240</v>
      </c>
      <c r="E253" s="238" t="s">
        <v>240</v>
      </c>
      <c r="F253" s="238">
        <v>7</v>
      </c>
      <c r="G253" s="238">
        <v>5</v>
      </c>
      <c r="H253" s="238">
        <v>4</v>
      </c>
      <c r="I253" s="238" t="s">
        <v>240</v>
      </c>
      <c r="L253" s="237" t="s">
        <v>251</v>
      </c>
      <c r="M253" s="238" t="s">
        <v>240</v>
      </c>
      <c r="N253" s="238" t="s">
        <v>240</v>
      </c>
      <c r="O253" s="238" t="s">
        <v>240</v>
      </c>
      <c r="P253" s="238">
        <v>697</v>
      </c>
      <c r="Q253" s="238">
        <v>676</v>
      </c>
      <c r="R253" s="238">
        <v>742</v>
      </c>
      <c r="S253" s="238" t="s">
        <v>240</v>
      </c>
    </row>
    <row r="254" spans="2:19" x14ac:dyDescent="0.25">
      <c r="B254" s="237" t="s">
        <v>252</v>
      </c>
      <c r="C254" s="238">
        <v>58</v>
      </c>
      <c r="D254" s="238">
        <v>62</v>
      </c>
      <c r="E254" s="238">
        <v>97</v>
      </c>
      <c r="F254" s="238" t="s">
        <v>240</v>
      </c>
      <c r="G254" s="238">
        <v>71</v>
      </c>
      <c r="H254" s="238">
        <v>5</v>
      </c>
      <c r="I254" s="238">
        <v>3</v>
      </c>
      <c r="L254" s="237" t="s">
        <v>252</v>
      </c>
      <c r="M254" s="260">
        <v>1288</v>
      </c>
      <c r="N254" s="260">
        <v>1417</v>
      </c>
      <c r="O254" s="260">
        <v>2067</v>
      </c>
      <c r="P254" s="260">
        <v>1670</v>
      </c>
      <c r="Q254" s="260">
        <v>1444</v>
      </c>
      <c r="R254" s="260">
        <v>1251</v>
      </c>
      <c r="S254" s="260">
        <v>1228</v>
      </c>
    </row>
    <row r="255" spans="2:19" x14ac:dyDescent="0.25">
      <c r="B255" s="237" t="s">
        <v>253</v>
      </c>
      <c r="C255" s="238" t="s">
        <v>240</v>
      </c>
      <c r="D255" s="238" t="s">
        <v>240</v>
      </c>
      <c r="E255" s="238" t="s">
        <v>240</v>
      </c>
      <c r="F255" s="238">
        <v>19</v>
      </c>
      <c r="G255" s="238">
        <v>10</v>
      </c>
      <c r="H255" s="238">
        <v>14</v>
      </c>
      <c r="I255" s="238" t="s">
        <v>240</v>
      </c>
      <c r="L255" s="237" t="s">
        <v>253</v>
      </c>
      <c r="M255" s="238" t="s">
        <v>240</v>
      </c>
      <c r="N255" s="238" t="s">
        <v>240</v>
      </c>
      <c r="O255" s="260">
        <v>1933</v>
      </c>
      <c r="P255" s="260">
        <v>2008</v>
      </c>
      <c r="Q255" s="260">
        <v>2556</v>
      </c>
      <c r="R255" s="260">
        <v>1841</v>
      </c>
      <c r="S255" s="238" t="s">
        <v>240</v>
      </c>
    </row>
    <row r="256" spans="2:19" x14ac:dyDescent="0.25">
      <c r="B256" s="237" t="s">
        <v>254</v>
      </c>
      <c r="C256" s="238" t="s">
        <v>240</v>
      </c>
      <c r="D256" s="238" t="s">
        <v>240</v>
      </c>
      <c r="E256" s="238" t="s">
        <v>240</v>
      </c>
      <c r="F256" s="238">
        <v>1</v>
      </c>
      <c r="G256" s="238">
        <v>5</v>
      </c>
      <c r="H256" s="238">
        <v>2</v>
      </c>
      <c r="I256" s="238">
        <v>10</v>
      </c>
      <c r="L256" s="237" t="s">
        <v>254</v>
      </c>
      <c r="M256" s="238" t="s">
        <v>240</v>
      </c>
      <c r="N256" s="238" t="s">
        <v>240</v>
      </c>
      <c r="O256" s="238">
        <v>277</v>
      </c>
      <c r="P256" s="238">
        <v>546</v>
      </c>
      <c r="Q256" s="238">
        <v>437</v>
      </c>
      <c r="R256" s="238">
        <v>616</v>
      </c>
      <c r="S256" s="238">
        <v>836</v>
      </c>
    </row>
    <row r="257" spans="2:19" x14ac:dyDescent="0.25">
      <c r="B257" s="237" t="s">
        <v>255</v>
      </c>
      <c r="C257" s="238" t="s">
        <v>240</v>
      </c>
      <c r="D257" s="238" t="s">
        <v>240</v>
      </c>
      <c r="E257" s="238" t="s">
        <v>240</v>
      </c>
      <c r="F257" s="238">
        <v>2</v>
      </c>
      <c r="G257" s="238">
        <v>1</v>
      </c>
      <c r="H257" s="238">
        <v>2</v>
      </c>
      <c r="I257" s="238" t="s">
        <v>240</v>
      </c>
      <c r="L257" s="237" t="s">
        <v>255</v>
      </c>
      <c r="M257" s="238" t="s">
        <v>240</v>
      </c>
      <c r="N257" s="238" t="s">
        <v>240</v>
      </c>
      <c r="O257" s="238">
        <v>339</v>
      </c>
      <c r="P257" s="238">
        <v>392</v>
      </c>
      <c r="Q257" s="238">
        <v>605</v>
      </c>
      <c r="R257" s="238">
        <v>686</v>
      </c>
      <c r="S257" s="238" t="s">
        <v>240</v>
      </c>
    </row>
    <row r="258" spans="2:19" x14ac:dyDescent="0.25">
      <c r="B258" s="237" t="s">
        <v>256</v>
      </c>
      <c r="C258" s="238">
        <v>42</v>
      </c>
      <c r="D258" s="238">
        <v>10</v>
      </c>
      <c r="E258" s="238">
        <v>22</v>
      </c>
      <c r="F258" s="238">
        <v>22</v>
      </c>
      <c r="G258" s="238">
        <v>14</v>
      </c>
      <c r="H258" s="238">
        <v>11</v>
      </c>
      <c r="I258" s="238" t="s">
        <v>240</v>
      </c>
      <c r="L258" s="237" t="s">
        <v>256</v>
      </c>
      <c r="M258" s="260">
        <v>2188</v>
      </c>
      <c r="N258" s="260">
        <v>3603</v>
      </c>
      <c r="O258" s="260">
        <v>3558</v>
      </c>
      <c r="P258" s="260">
        <v>3702</v>
      </c>
      <c r="Q258" s="260">
        <v>2830</v>
      </c>
      <c r="R258" s="260">
        <v>3128</v>
      </c>
      <c r="S258" s="238" t="s">
        <v>240</v>
      </c>
    </row>
    <row r="259" spans="2:19" x14ac:dyDescent="0.25">
      <c r="B259" s="237" t="s">
        <v>257</v>
      </c>
      <c r="C259" s="238" t="s">
        <v>240</v>
      </c>
      <c r="D259" s="238" t="s">
        <v>240</v>
      </c>
      <c r="E259" s="238" t="s">
        <v>240</v>
      </c>
      <c r="F259" s="238">
        <v>8</v>
      </c>
      <c r="G259" s="238">
        <v>5</v>
      </c>
      <c r="H259" s="238">
        <v>3</v>
      </c>
      <c r="I259" s="238" t="s">
        <v>240</v>
      </c>
      <c r="L259" s="237" t="s">
        <v>257</v>
      </c>
      <c r="M259" s="238" t="s">
        <v>240</v>
      </c>
      <c r="N259" s="238" t="s">
        <v>240</v>
      </c>
      <c r="O259" s="238">
        <v>427</v>
      </c>
      <c r="P259" s="238">
        <v>498</v>
      </c>
      <c r="Q259" s="238">
        <v>425</v>
      </c>
      <c r="R259" s="238">
        <v>517</v>
      </c>
      <c r="S259" s="238" t="s">
        <v>240</v>
      </c>
    </row>
    <row r="260" spans="2:19" x14ac:dyDescent="0.25">
      <c r="B260" s="237" t="s">
        <v>258</v>
      </c>
      <c r="C260" s="238" t="s">
        <v>240</v>
      </c>
      <c r="D260" s="238" t="s">
        <v>240</v>
      </c>
      <c r="E260" s="238" t="s">
        <v>240</v>
      </c>
      <c r="F260" s="238">
        <v>63</v>
      </c>
      <c r="G260" s="238">
        <v>87</v>
      </c>
      <c r="H260" s="238">
        <v>53</v>
      </c>
      <c r="I260" s="238">
        <v>52</v>
      </c>
      <c r="L260" s="237" t="s">
        <v>258</v>
      </c>
      <c r="M260" s="238" t="s">
        <v>240</v>
      </c>
      <c r="N260" s="238" t="s">
        <v>240</v>
      </c>
      <c r="O260" s="260">
        <v>2203</v>
      </c>
      <c r="P260" s="260">
        <v>3070</v>
      </c>
      <c r="Q260" s="260">
        <v>2333</v>
      </c>
      <c r="R260" s="260">
        <v>2064</v>
      </c>
      <c r="S260" s="260">
        <v>1988</v>
      </c>
    </row>
    <row r="261" spans="2:19" x14ac:dyDescent="0.25">
      <c r="B261" s="237" t="s">
        <v>259</v>
      </c>
      <c r="C261" s="238">
        <v>12</v>
      </c>
      <c r="D261" s="238">
        <v>12</v>
      </c>
      <c r="E261" s="238">
        <v>11</v>
      </c>
      <c r="F261" s="238">
        <v>41</v>
      </c>
      <c r="G261" s="238" t="s">
        <v>240</v>
      </c>
      <c r="H261" s="238">
        <v>17</v>
      </c>
      <c r="I261" s="238">
        <v>11</v>
      </c>
      <c r="L261" s="237" t="s">
        <v>259</v>
      </c>
      <c r="M261" s="260">
        <v>1109</v>
      </c>
      <c r="N261" s="260">
        <v>1435</v>
      </c>
      <c r="O261" s="260">
        <v>1838</v>
      </c>
      <c r="P261" s="260">
        <v>1888</v>
      </c>
      <c r="Q261" s="260">
        <v>1724</v>
      </c>
      <c r="R261" s="260">
        <v>1673</v>
      </c>
      <c r="S261" s="260">
        <v>1969</v>
      </c>
    </row>
    <row r="262" spans="2:19" x14ac:dyDescent="0.25">
      <c r="B262" s="237" t="s">
        <v>260</v>
      </c>
      <c r="C262" s="238" t="s">
        <v>240</v>
      </c>
      <c r="D262" s="238">
        <v>0</v>
      </c>
      <c r="E262" s="238">
        <v>54</v>
      </c>
      <c r="F262" s="238">
        <v>14</v>
      </c>
      <c r="G262" s="238">
        <v>15</v>
      </c>
      <c r="H262" s="238">
        <v>17</v>
      </c>
      <c r="I262" s="238" t="s">
        <v>240</v>
      </c>
      <c r="L262" s="237" t="s">
        <v>260</v>
      </c>
      <c r="M262" s="238" t="s">
        <v>240</v>
      </c>
      <c r="N262" s="260">
        <v>2572</v>
      </c>
      <c r="O262" s="260">
        <v>1900</v>
      </c>
      <c r="P262" s="260">
        <v>1868</v>
      </c>
      <c r="Q262" s="260">
        <v>2304</v>
      </c>
      <c r="R262" s="260">
        <v>2421</v>
      </c>
      <c r="S262" s="238" t="s">
        <v>240</v>
      </c>
    </row>
    <row r="263" spans="2:19" x14ac:dyDescent="0.25">
      <c r="B263" s="237" t="s">
        <v>261</v>
      </c>
      <c r="C263" s="238" t="s">
        <v>240</v>
      </c>
      <c r="D263" s="238" t="s">
        <v>240</v>
      </c>
      <c r="E263" s="238" t="s">
        <v>240</v>
      </c>
      <c r="F263" s="238">
        <v>4</v>
      </c>
      <c r="G263" s="238">
        <v>5</v>
      </c>
      <c r="H263" s="238">
        <v>4</v>
      </c>
      <c r="I263" s="238" t="s">
        <v>240</v>
      </c>
      <c r="L263" s="237" t="s">
        <v>261</v>
      </c>
      <c r="M263" s="238" t="s">
        <v>240</v>
      </c>
      <c r="N263" s="238" t="s">
        <v>240</v>
      </c>
      <c r="O263" s="238">
        <v>587</v>
      </c>
      <c r="P263" s="238">
        <v>478</v>
      </c>
      <c r="Q263" s="238">
        <v>722</v>
      </c>
      <c r="R263" s="238">
        <v>807</v>
      </c>
      <c r="S263" s="238" t="s">
        <v>240</v>
      </c>
    </row>
    <row r="264" spans="2:19" x14ac:dyDescent="0.25">
      <c r="B264" s="237" t="s">
        <v>262</v>
      </c>
      <c r="C264" s="238">
        <v>34</v>
      </c>
      <c r="D264" s="238">
        <v>37</v>
      </c>
      <c r="E264" s="238">
        <v>13</v>
      </c>
      <c r="F264" s="238">
        <v>10</v>
      </c>
      <c r="G264" s="238">
        <v>12</v>
      </c>
      <c r="H264" s="238">
        <v>10</v>
      </c>
      <c r="I264" s="238" t="s">
        <v>240</v>
      </c>
      <c r="L264" s="237" t="s">
        <v>262</v>
      </c>
      <c r="M264" s="238">
        <v>843</v>
      </c>
      <c r="N264" s="260">
        <v>1099</v>
      </c>
      <c r="O264" s="260">
        <v>1325</v>
      </c>
      <c r="P264" s="238">
        <v>994</v>
      </c>
      <c r="Q264" s="238">
        <v>990</v>
      </c>
      <c r="R264" s="238">
        <v>987</v>
      </c>
      <c r="S264" s="238" t="s">
        <v>240</v>
      </c>
    </row>
    <row r="265" spans="2:19" x14ac:dyDescent="0.25">
      <c r="B265" s="237" t="s">
        <v>263</v>
      </c>
      <c r="C265" s="238" t="s">
        <v>240</v>
      </c>
      <c r="D265" s="238" t="s">
        <v>240</v>
      </c>
      <c r="E265" s="238" t="s">
        <v>240</v>
      </c>
      <c r="F265" s="238">
        <v>2</v>
      </c>
      <c r="G265" s="238">
        <v>3</v>
      </c>
      <c r="H265" s="238">
        <v>4</v>
      </c>
      <c r="I265" s="238" t="s">
        <v>240</v>
      </c>
      <c r="L265" s="237" t="s">
        <v>263</v>
      </c>
      <c r="M265" s="238" t="s">
        <v>240</v>
      </c>
      <c r="N265" s="238" t="s">
        <v>240</v>
      </c>
      <c r="O265" s="238">
        <v>141</v>
      </c>
      <c r="P265" s="238">
        <v>201</v>
      </c>
      <c r="Q265" s="238">
        <v>296</v>
      </c>
      <c r="R265" s="238">
        <v>376</v>
      </c>
      <c r="S265" s="238" t="s">
        <v>240</v>
      </c>
    </row>
    <row r="266" spans="2:19" x14ac:dyDescent="0.25">
      <c r="B266" s="237" t="s">
        <v>264</v>
      </c>
      <c r="C266" s="238" t="s">
        <v>240</v>
      </c>
      <c r="D266" s="238" t="s">
        <v>240</v>
      </c>
      <c r="E266" s="238" t="s">
        <v>240</v>
      </c>
      <c r="F266" s="238">
        <v>19</v>
      </c>
      <c r="G266" s="238">
        <v>8</v>
      </c>
      <c r="H266" s="238">
        <v>8</v>
      </c>
      <c r="I266" s="238" t="s">
        <v>240</v>
      </c>
      <c r="L266" s="237" t="s">
        <v>264</v>
      </c>
      <c r="M266" s="238" t="s">
        <v>240</v>
      </c>
      <c r="N266" s="238" t="s">
        <v>240</v>
      </c>
      <c r="O266" s="260">
        <v>1388</v>
      </c>
      <c r="P266" s="260">
        <v>1389</v>
      </c>
      <c r="Q266" s="260">
        <v>1482</v>
      </c>
      <c r="R266" s="260">
        <v>1081</v>
      </c>
      <c r="S266" s="238" t="s">
        <v>240</v>
      </c>
    </row>
    <row r="267" spans="2:19" x14ac:dyDescent="0.25">
      <c r="B267" s="237" t="s">
        <v>265</v>
      </c>
      <c r="C267" s="238" t="s">
        <v>240</v>
      </c>
      <c r="D267" s="238" t="s">
        <v>240</v>
      </c>
      <c r="E267" s="238" t="s">
        <v>240</v>
      </c>
      <c r="F267" s="238">
        <v>7</v>
      </c>
      <c r="G267" s="238">
        <v>5</v>
      </c>
      <c r="H267" s="238">
        <v>0</v>
      </c>
      <c r="I267" s="238" t="s">
        <v>240</v>
      </c>
      <c r="L267" s="237" t="s">
        <v>265</v>
      </c>
      <c r="M267" s="238" t="s">
        <v>240</v>
      </c>
      <c r="N267" s="238" t="s">
        <v>240</v>
      </c>
      <c r="O267" s="238">
        <v>654</v>
      </c>
      <c r="P267" s="238">
        <v>494</v>
      </c>
      <c r="Q267" s="238">
        <v>604</v>
      </c>
      <c r="R267" s="238">
        <v>912</v>
      </c>
      <c r="S267" s="238" t="s">
        <v>240</v>
      </c>
    </row>
    <row r="268" spans="2:19" x14ac:dyDescent="0.25">
      <c r="B268" s="237" t="s">
        <v>266</v>
      </c>
      <c r="C268" s="238" t="s">
        <v>240</v>
      </c>
      <c r="D268" s="238">
        <v>19</v>
      </c>
      <c r="E268" s="238">
        <v>12</v>
      </c>
      <c r="F268" s="238">
        <v>8</v>
      </c>
      <c r="G268" s="238">
        <v>9</v>
      </c>
      <c r="H268" s="238">
        <v>9</v>
      </c>
      <c r="I268" s="238" t="s">
        <v>240</v>
      </c>
      <c r="L268" s="237" t="s">
        <v>266</v>
      </c>
      <c r="M268" s="238" t="s">
        <v>240</v>
      </c>
      <c r="N268" s="238">
        <v>734</v>
      </c>
      <c r="O268" s="238">
        <v>823</v>
      </c>
      <c r="P268" s="260">
        <v>1238</v>
      </c>
      <c r="Q268" s="260">
        <v>1299</v>
      </c>
      <c r="R268" s="260">
        <v>1336</v>
      </c>
      <c r="S268" s="238" t="s">
        <v>240</v>
      </c>
    </row>
    <row r="269" spans="2:19" x14ac:dyDescent="0.25">
      <c r="B269" s="237" t="s">
        <v>267</v>
      </c>
      <c r="C269" s="238" t="s">
        <v>240</v>
      </c>
      <c r="D269" s="238">
        <v>14</v>
      </c>
      <c r="E269" s="238">
        <v>6</v>
      </c>
      <c r="F269" s="238">
        <v>1</v>
      </c>
      <c r="G269" s="238">
        <v>0</v>
      </c>
      <c r="H269" s="238">
        <v>3</v>
      </c>
      <c r="I269" s="238" t="s">
        <v>240</v>
      </c>
      <c r="L269" s="237" t="s">
        <v>267</v>
      </c>
      <c r="M269" s="238" t="s">
        <v>240</v>
      </c>
      <c r="N269" s="238">
        <v>956</v>
      </c>
      <c r="O269" s="260">
        <v>1085</v>
      </c>
      <c r="P269" s="260">
        <v>1640</v>
      </c>
      <c r="Q269" s="260">
        <v>1602</v>
      </c>
      <c r="R269" s="260">
        <v>1606</v>
      </c>
      <c r="S269" s="238" t="s">
        <v>240</v>
      </c>
    </row>
    <row r="270" spans="2:19" x14ac:dyDescent="0.25">
      <c r="B270" s="259"/>
      <c r="C270" s="259"/>
      <c r="D270" s="259"/>
      <c r="E270" s="259"/>
      <c r="F270" s="259"/>
      <c r="G270" s="259"/>
      <c r="H270" s="259"/>
      <c r="I270" s="259"/>
      <c r="L270" s="259"/>
      <c r="M270" s="259"/>
      <c r="N270" s="259"/>
      <c r="O270" s="259"/>
      <c r="P270" s="259"/>
      <c r="Q270" s="259"/>
      <c r="R270" s="259"/>
      <c r="S270" s="259"/>
    </row>
    <row r="271" spans="2:19" x14ac:dyDescent="0.25">
      <c r="B271" s="124" t="s">
        <v>528</v>
      </c>
      <c r="C271" s="124"/>
      <c r="D271" s="259"/>
      <c r="E271" s="259"/>
      <c r="F271" s="259"/>
      <c r="G271" s="259"/>
      <c r="H271" s="259"/>
      <c r="I271" s="259"/>
      <c r="L271" s="124" t="s">
        <v>528</v>
      </c>
      <c r="M271" s="124"/>
      <c r="N271" s="259"/>
      <c r="O271" s="259"/>
      <c r="P271" s="259"/>
      <c r="Q271" s="259"/>
      <c r="R271" s="259"/>
      <c r="S271" s="259"/>
    </row>
    <row r="272" spans="2:19" x14ac:dyDescent="0.25">
      <c r="B272" s="124" t="s">
        <v>240</v>
      </c>
      <c r="C272" s="124" t="s">
        <v>507</v>
      </c>
      <c r="D272" s="124"/>
      <c r="E272" s="259"/>
      <c r="F272" s="259"/>
      <c r="G272" s="259"/>
      <c r="H272" s="259"/>
      <c r="I272" s="259"/>
      <c r="L272" s="124" t="s">
        <v>240</v>
      </c>
      <c r="M272" s="124" t="s">
        <v>507</v>
      </c>
      <c r="N272" s="124"/>
      <c r="O272" s="259"/>
      <c r="P272" s="259"/>
      <c r="Q272" s="259"/>
      <c r="R272" s="259"/>
      <c r="S272" s="259"/>
    </row>
    <row r="273" spans="2:19" x14ac:dyDescent="0.25">
      <c r="B273" s="259"/>
      <c r="C273" s="259"/>
      <c r="D273" s="259"/>
      <c r="E273" s="259"/>
      <c r="F273" s="259"/>
      <c r="G273" s="259"/>
      <c r="H273" s="259"/>
      <c r="I273" s="259"/>
      <c r="L273" s="259"/>
      <c r="M273" s="259"/>
      <c r="N273" s="259"/>
      <c r="O273" s="259"/>
      <c r="P273" s="259"/>
      <c r="Q273" s="259"/>
      <c r="R273" s="259"/>
      <c r="S273" s="259"/>
    </row>
    <row r="274" spans="2:19" x14ac:dyDescent="0.25">
      <c r="B274" s="124" t="s">
        <v>523</v>
      </c>
      <c r="C274" s="124" t="s">
        <v>537</v>
      </c>
      <c r="D274" s="124"/>
      <c r="E274" s="124"/>
      <c r="F274" s="124"/>
      <c r="G274" s="124"/>
      <c r="H274" s="124"/>
      <c r="I274" s="259"/>
      <c r="L274" s="124" t="s">
        <v>523</v>
      </c>
      <c r="M274" s="124" t="s">
        <v>538</v>
      </c>
      <c r="N274" s="259"/>
      <c r="O274" s="259"/>
      <c r="P274" s="259"/>
      <c r="Q274" s="259"/>
      <c r="R274" s="259"/>
      <c r="S274" s="259"/>
    </row>
    <row r="275" spans="2:19" x14ac:dyDescent="0.25">
      <c r="B275" s="124" t="s">
        <v>526</v>
      </c>
      <c r="C275" s="124" t="s">
        <v>527</v>
      </c>
      <c r="D275" s="124"/>
      <c r="E275" s="124"/>
      <c r="F275" s="124"/>
      <c r="G275" s="259"/>
      <c r="H275" s="259"/>
      <c r="I275" s="259"/>
      <c r="L275" s="124" t="s">
        <v>526</v>
      </c>
      <c r="M275" s="124" t="s">
        <v>527</v>
      </c>
      <c r="N275" s="124"/>
      <c r="O275" s="124"/>
      <c r="P275" s="124"/>
      <c r="Q275" s="259"/>
      <c r="R275" s="259"/>
      <c r="S275" s="259"/>
    </row>
    <row r="276" spans="2:19" x14ac:dyDescent="0.25">
      <c r="B276" s="259"/>
      <c r="C276" s="259"/>
      <c r="D276" s="259"/>
      <c r="E276" s="259"/>
      <c r="F276" s="259"/>
      <c r="G276" s="259"/>
      <c r="H276" s="259"/>
      <c r="I276" s="259"/>
      <c r="L276" s="259"/>
      <c r="M276" s="259"/>
      <c r="N276" s="259"/>
      <c r="O276" s="259"/>
      <c r="P276" s="259"/>
      <c r="Q276" s="259"/>
      <c r="R276" s="259"/>
      <c r="S276" s="259"/>
    </row>
    <row r="277" spans="2:19" x14ac:dyDescent="0.25">
      <c r="B277" s="235" t="s">
        <v>455</v>
      </c>
      <c r="C277" s="236">
        <v>1988</v>
      </c>
      <c r="D277" s="236">
        <v>1994</v>
      </c>
      <c r="E277" s="236">
        <v>1999</v>
      </c>
      <c r="F277" s="236">
        <v>2005</v>
      </c>
      <c r="G277" s="236">
        <v>2010</v>
      </c>
      <c r="H277" s="236">
        <v>2015</v>
      </c>
      <c r="I277" s="236">
        <v>2020</v>
      </c>
      <c r="L277" s="235" t="s">
        <v>455</v>
      </c>
      <c r="M277" s="236">
        <v>1988</v>
      </c>
      <c r="N277" s="236">
        <v>1994</v>
      </c>
      <c r="O277" s="236">
        <v>1999</v>
      </c>
      <c r="P277" s="236">
        <v>2005</v>
      </c>
      <c r="Q277" s="236">
        <v>2010</v>
      </c>
      <c r="R277" s="236">
        <v>2015</v>
      </c>
      <c r="S277" s="236">
        <v>2020</v>
      </c>
    </row>
    <row r="278" spans="2:19" x14ac:dyDescent="0.25">
      <c r="B278" s="237" t="s">
        <v>239</v>
      </c>
      <c r="C278" s="238" t="s">
        <v>240</v>
      </c>
      <c r="D278" s="238" t="s">
        <v>240</v>
      </c>
      <c r="E278" s="238" t="s">
        <v>240</v>
      </c>
      <c r="F278" s="238" t="s">
        <v>240</v>
      </c>
      <c r="G278" s="238" t="s">
        <v>240</v>
      </c>
      <c r="H278" s="238">
        <v>138</v>
      </c>
      <c r="I278" s="238" t="s">
        <v>240</v>
      </c>
      <c r="L278" s="237" t="s">
        <v>239</v>
      </c>
      <c r="M278" s="238" t="s">
        <v>240</v>
      </c>
      <c r="N278" s="238" t="s">
        <v>240</v>
      </c>
      <c r="O278" s="238" t="s">
        <v>240</v>
      </c>
      <c r="P278" s="238" t="s">
        <v>240</v>
      </c>
      <c r="Q278" s="238">
        <v>835</v>
      </c>
      <c r="R278" s="238">
        <v>947</v>
      </c>
      <c r="S278" s="238" t="s">
        <v>240</v>
      </c>
    </row>
    <row r="279" spans="2:19" x14ac:dyDescent="0.25">
      <c r="B279" s="237" t="s">
        <v>513</v>
      </c>
      <c r="C279" s="238" t="s">
        <v>240</v>
      </c>
      <c r="D279" s="238" t="s">
        <v>240</v>
      </c>
      <c r="E279" s="238" t="s">
        <v>240</v>
      </c>
      <c r="F279" s="238">
        <v>91</v>
      </c>
      <c r="G279" s="238">
        <v>135</v>
      </c>
      <c r="H279" s="238">
        <v>138</v>
      </c>
      <c r="I279" s="238" t="s">
        <v>240</v>
      </c>
      <c r="L279" s="237" t="s">
        <v>513</v>
      </c>
      <c r="M279" s="238" t="s">
        <v>240</v>
      </c>
      <c r="N279" s="238" t="s">
        <v>240</v>
      </c>
      <c r="O279" s="238" t="s">
        <v>240</v>
      </c>
      <c r="P279" s="238">
        <v>796</v>
      </c>
      <c r="Q279" s="238">
        <v>768</v>
      </c>
      <c r="R279" s="238">
        <v>879</v>
      </c>
      <c r="S279" s="238" t="s">
        <v>240</v>
      </c>
    </row>
    <row r="280" spans="2:19" x14ac:dyDescent="0.25">
      <c r="B280" s="237" t="s">
        <v>241</v>
      </c>
      <c r="C280" s="238">
        <v>58</v>
      </c>
      <c r="D280" s="238">
        <v>90</v>
      </c>
      <c r="E280" s="238">
        <v>102</v>
      </c>
      <c r="F280" s="238">
        <v>115</v>
      </c>
      <c r="G280" s="238">
        <v>123</v>
      </c>
      <c r="H280" s="238">
        <v>128</v>
      </c>
      <c r="I280" s="238" t="s">
        <v>240</v>
      </c>
      <c r="L280" s="237" t="s">
        <v>241</v>
      </c>
      <c r="M280" s="238">
        <v>604</v>
      </c>
      <c r="N280" s="238">
        <v>947</v>
      </c>
      <c r="O280" s="260">
        <v>1281</v>
      </c>
      <c r="P280" s="260">
        <v>1400</v>
      </c>
      <c r="Q280" s="260">
        <v>1476</v>
      </c>
      <c r="R280" s="260">
        <v>1591</v>
      </c>
      <c r="S280" s="238" t="s">
        <v>240</v>
      </c>
    </row>
    <row r="281" spans="2:19" x14ac:dyDescent="0.25">
      <c r="B281" s="237" t="s">
        <v>242</v>
      </c>
      <c r="C281" s="238" t="s">
        <v>240</v>
      </c>
      <c r="D281" s="238" t="s">
        <v>240</v>
      </c>
      <c r="E281" s="238" t="s">
        <v>240</v>
      </c>
      <c r="F281" s="238">
        <v>21</v>
      </c>
      <c r="G281" s="238">
        <v>22</v>
      </c>
      <c r="H281" s="238">
        <v>50</v>
      </c>
      <c r="I281" s="238">
        <v>41</v>
      </c>
      <c r="L281" s="237" t="s">
        <v>242</v>
      </c>
      <c r="M281" s="238" t="s">
        <v>240</v>
      </c>
      <c r="N281" s="238" t="s">
        <v>240</v>
      </c>
      <c r="O281" s="238">
        <v>194</v>
      </c>
      <c r="P281" s="238">
        <v>305</v>
      </c>
      <c r="Q281" s="238">
        <v>447</v>
      </c>
      <c r="R281" s="238">
        <v>631</v>
      </c>
      <c r="S281" s="238">
        <v>816</v>
      </c>
    </row>
    <row r="282" spans="2:19" x14ac:dyDescent="0.25">
      <c r="B282" s="237" t="s">
        <v>243</v>
      </c>
      <c r="C282" s="238" t="s">
        <v>240</v>
      </c>
      <c r="D282" s="238" t="s">
        <v>240</v>
      </c>
      <c r="E282" s="238" t="s">
        <v>240</v>
      </c>
      <c r="F282" s="238">
        <v>67</v>
      </c>
      <c r="G282" s="238">
        <v>79</v>
      </c>
      <c r="H282" s="238">
        <v>74</v>
      </c>
      <c r="I282" s="238" t="s">
        <v>240</v>
      </c>
      <c r="L282" s="237" t="s">
        <v>243</v>
      </c>
      <c r="M282" s="238" t="s">
        <v>240</v>
      </c>
      <c r="N282" s="238" t="s">
        <v>240</v>
      </c>
      <c r="O282" s="238">
        <v>181</v>
      </c>
      <c r="P282" s="238">
        <v>239</v>
      </c>
      <c r="Q282" s="238">
        <v>376</v>
      </c>
      <c r="R282" s="238">
        <v>414</v>
      </c>
      <c r="S282" s="238" t="s">
        <v>240</v>
      </c>
    </row>
    <row r="283" spans="2:19" x14ac:dyDescent="0.25">
      <c r="B283" s="237" t="s">
        <v>244</v>
      </c>
      <c r="C283" s="238" t="s">
        <v>240</v>
      </c>
      <c r="D283" s="238">
        <v>134</v>
      </c>
      <c r="E283" s="238">
        <v>157</v>
      </c>
      <c r="F283" s="238">
        <v>122</v>
      </c>
      <c r="G283" s="238">
        <v>147</v>
      </c>
      <c r="H283" s="238">
        <v>144</v>
      </c>
      <c r="I283" s="238" t="s">
        <v>240</v>
      </c>
      <c r="L283" s="237" t="s">
        <v>244</v>
      </c>
      <c r="M283" s="238" t="s">
        <v>240</v>
      </c>
      <c r="N283" s="238">
        <v>422</v>
      </c>
      <c r="O283" s="238">
        <v>560</v>
      </c>
      <c r="P283" s="238">
        <v>639</v>
      </c>
      <c r="Q283" s="238">
        <v>758</v>
      </c>
      <c r="R283" s="238">
        <v>718</v>
      </c>
      <c r="S283" s="238" t="s">
        <v>240</v>
      </c>
    </row>
    <row r="284" spans="2:19" x14ac:dyDescent="0.25">
      <c r="B284" s="237" t="s">
        <v>307</v>
      </c>
      <c r="C284" s="238" t="s">
        <v>240</v>
      </c>
      <c r="D284" s="238">
        <v>81</v>
      </c>
      <c r="E284" s="238">
        <v>131</v>
      </c>
      <c r="F284" s="238" t="s">
        <v>240</v>
      </c>
      <c r="G284" s="238">
        <v>189</v>
      </c>
      <c r="H284" s="238">
        <v>226</v>
      </c>
      <c r="I284" s="238">
        <v>216</v>
      </c>
      <c r="L284" s="237" t="s">
        <v>307</v>
      </c>
      <c r="M284" s="238">
        <v>696</v>
      </c>
      <c r="N284" s="238">
        <v>638</v>
      </c>
      <c r="O284" s="238">
        <v>850</v>
      </c>
      <c r="P284" s="260">
        <v>1024</v>
      </c>
      <c r="Q284" s="260">
        <v>1101</v>
      </c>
      <c r="R284" s="260">
        <v>1234</v>
      </c>
      <c r="S284" s="260">
        <v>1318</v>
      </c>
    </row>
    <row r="285" spans="2:19" x14ac:dyDescent="0.25">
      <c r="B285" s="237" t="s">
        <v>246</v>
      </c>
      <c r="C285" s="238" t="s">
        <v>240</v>
      </c>
      <c r="D285" s="238" t="s">
        <v>240</v>
      </c>
      <c r="E285" s="238" t="s">
        <v>240</v>
      </c>
      <c r="F285" s="238">
        <v>72</v>
      </c>
      <c r="G285" s="238">
        <v>34</v>
      </c>
      <c r="H285" s="238">
        <v>74</v>
      </c>
      <c r="I285" s="238">
        <v>79</v>
      </c>
      <c r="L285" s="237" t="s">
        <v>246</v>
      </c>
      <c r="M285" s="238" t="s">
        <v>240</v>
      </c>
      <c r="N285" s="238" t="s">
        <v>240</v>
      </c>
      <c r="O285" s="238">
        <v>143</v>
      </c>
      <c r="P285" s="238">
        <v>282</v>
      </c>
      <c r="Q285" s="238">
        <v>338</v>
      </c>
      <c r="R285" s="238">
        <v>622</v>
      </c>
      <c r="S285" s="238">
        <v>634</v>
      </c>
    </row>
    <row r="286" spans="2:19" x14ac:dyDescent="0.25">
      <c r="B286" s="237" t="s">
        <v>247</v>
      </c>
      <c r="C286" s="238" t="s">
        <v>240</v>
      </c>
      <c r="D286" s="238">
        <v>108</v>
      </c>
      <c r="E286" s="238">
        <v>96</v>
      </c>
      <c r="F286" s="238">
        <v>136</v>
      </c>
      <c r="G286" s="238">
        <v>152</v>
      </c>
      <c r="H286" s="238">
        <v>103</v>
      </c>
      <c r="I286" s="238" t="s">
        <v>240</v>
      </c>
      <c r="L286" s="237" t="s">
        <v>247</v>
      </c>
      <c r="M286" s="238" t="s">
        <v>240</v>
      </c>
      <c r="N286" s="238">
        <v>399</v>
      </c>
      <c r="O286" s="238">
        <v>488</v>
      </c>
      <c r="P286" s="238">
        <v>904</v>
      </c>
      <c r="Q286" s="238">
        <v>959</v>
      </c>
      <c r="R286" s="238">
        <v>787</v>
      </c>
      <c r="S286" s="238" t="s">
        <v>240</v>
      </c>
    </row>
    <row r="287" spans="2:19" x14ac:dyDescent="0.25">
      <c r="B287" s="237" t="s">
        <v>248</v>
      </c>
      <c r="C287" s="238">
        <v>122</v>
      </c>
      <c r="D287" s="238">
        <v>66</v>
      </c>
      <c r="E287" s="238">
        <v>302</v>
      </c>
      <c r="F287" s="238">
        <v>213</v>
      </c>
      <c r="G287" s="238">
        <v>174</v>
      </c>
      <c r="H287" s="238">
        <v>74</v>
      </c>
      <c r="I287" s="238">
        <v>69</v>
      </c>
      <c r="L287" s="237" t="s">
        <v>248</v>
      </c>
      <c r="M287" s="238">
        <v>693</v>
      </c>
      <c r="N287" s="238">
        <v>920</v>
      </c>
      <c r="O287" s="260">
        <v>1468</v>
      </c>
      <c r="P287" s="260">
        <v>1824</v>
      </c>
      <c r="Q287" s="260">
        <v>1588</v>
      </c>
      <c r="R287" s="260">
        <v>1539</v>
      </c>
      <c r="S287" s="260">
        <v>1451</v>
      </c>
    </row>
    <row r="288" spans="2:19" x14ac:dyDescent="0.25">
      <c r="B288" s="237" t="s">
        <v>249</v>
      </c>
      <c r="C288" s="238">
        <v>46</v>
      </c>
      <c r="D288" s="238">
        <v>57</v>
      </c>
      <c r="E288" s="238">
        <v>22</v>
      </c>
      <c r="F288" s="238">
        <v>26</v>
      </c>
      <c r="G288" s="238">
        <v>75</v>
      </c>
      <c r="H288" s="238">
        <v>62</v>
      </c>
      <c r="I288" s="238">
        <v>83</v>
      </c>
      <c r="L288" s="237" t="s">
        <v>249</v>
      </c>
      <c r="M288" s="238">
        <v>338</v>
      </c>
      <c r="N288" s="238">
        <v>548</v>
      </c>
      <c r="O288" s="238">
        <v>497</v>
      </c>
      <c r="P288" s="238">
        <v>577</v>
      </c>
      <c r="Q288" s="238">
        <v>978</v>
      </c>
      <c r="R288" s="260">
        <v>1071</v>
      </c>
      <c r="S288" s="260">
        <v>1026</v>
      </c>
    </row>
    <row r="289" spans="2:19" x14ac:dyDescent="0.25">
      <c r="B289" s="237" t="s">
        <v>250</v>
      </c>
      <c r="C289" s="238">
        <v>82</v>
      </c>
      <c r="D289" s="238">
        <v>113</v>
      </c>
      <c r="E289" s="238">
        <v>139</v>
      </c>
      <c r="F289" s="238">
        <v>114</v>
      </c>
      <c r="G289" s="238">
        <v>140</v>
      </c>
      <c r="H289" s="238">
        <v>128</v>
      </c>
      <c r="I289" s="238">
        <v>125</v>
      </c>
      <c r="L289" s="237" t="s">
        <v>250</v>
      </c>
      <c r="M289" s="260">
        <v>1007</v>
      </c>
      <c r="N289" s="260">
        <v>1161</v>
      </c>
      <c r="O289" s="238">
        <v>958</v>
      </c>
      <c r="P289" s="260">
        <v>1167</v>
      </c>
      <c r="Q289" s="238">
        <v>426</v>
      </c>
      <c r="R289" s="238">
        <v>467</v>
      </c>
      <c r="S289" s="238">
        <v>456</v>
      </c>
    </row>
    <row r="290" spans="2:19" x14ac:dyDescent="0.25">
      <c r="B290" s="237" t="s">
        <v>251</v>
      </c>
      <c r="C290" s="238" t="s">
        <v>240</v>
      </c>
      <c r="D290" s="238" t="s">
        <v>240</v>
      </c>
      <c r="E290" s="238" t="s">
        <v>240</v>
      </c>
      <c r="F290" s="238">
        <v>41</v>
      </c>
      <c r="G290" s="238">
        <v>79</v>
      </c>
      <c r="H290" s="238">
        <v>115</v>
      </c>
      <c r="I290" s="238" t="s">
        <v>240</v>
      </c>
      <c r="L290" s="237" t="s">
        <v>251</v>
      </c>
      <c r="M290" s="238" t="s">
        <v>240</v>
      </c>
      <c r="N290" s="238" t="s">
        <v>240</v>
      </c>
      <c r="O290" s="238" t="s">
        <v>240</v>
      </c>
      <c r="P290" s="238">
        <v>315</v>
      </c>
      <c r="Q290" s="238">
        <v>446</v>
      </c>
      <c r="R290" s="238">
        <v>479</v>
      </c>
      <c r="S290" s="238" t="s">
        <v>240</v>
      </c>
    </row>
    <row r="291" spans="2:19" x14ac:dyDescent="0.25">
      <c r="B291" s="237" t="s">
        <v>252</v>
      </c>
      <c r="C291" s="238">
        <v>41</v>
      </c>
      <c r="D291" s="238">
        <v>49</v>
      </c>
      <c r="E291" s="238">
        <v>198</v>
      </c>
      <c r="F291" s="238" t="s">
        <v>240</v>
      </c>
      <c r="G291" s="238">
        <v>225</v>
      </c>
      <c r="H291" s="238">
        <v>217</v>
      </c>
      <c r="I291" s="238">
        <v>149</v>
      </c>
      <c r="L291" s="237" t="s">
        <v>252</v>
      </c>
      <c r="M291" s="238">
        <v>370</v>
      </c>
      <c r="N291" s="238">
        <v>674</v>
      </c>
      <c r="O291" s="260">
        <v>1204</v>
      </c>
      <c r="P291" s="260">
        <v>1132</v>
      </c>
      <c r="Q291" s="260">
        <v>1080</v>
      </c>
      <c r="R291" s="260">
        <v>1351</v>
      </c>
      <c r="S291" s="260">
        <v>1280</v>
      </c>
    </row>
    <row r="292" spans="2:19" x14ac:dyDescent="0.25">
      <c r="B292" s="237" t="s">
        <v>253</v>
      </c>
      <c r="C292" s="238" t="s">
        <v>240</v>
      </c>
      <c r="D292" s="238" t="s">
        <v>240</v>
      </c>
      <c r="E292" s="238" t="s">
        <v>240</v>
      </c>
      <c r="F292" s="238">
        <v>13</v>
      </c>
      <c r="G292" s="238">
        <v>149</v>
      </c>
      <c r="H292" s="238">
        <v>75</v>
      </c>
      <c r="I292" s="238" t="s">
        <v>240</v>
      </c>
      <c r="L292" s="237" t="s">
        <v>253</v>
      </c>
      <c r="M292" s="238" t="s">
        <v>240</v>
      </c>
      <c r="N292" s="238" t="s">
        <v>240</v>
      </c>
      <c r="O292" s="260">
        <v>1377</v>
      </c>
      <c r="P292" s="260">
        <v>1624</v>
      </c>
      <c r="Q292" s="260">
        <v>2386</v>
      </c>
      <c r="R292" s="260">
        <v>1840</v>
      </c>
      <c r="S292" s="238" t="s">
        <v>240</v>
      </c>
    </row>
    <row r="293" spans="2:19" x14ac:dyDescent="0.25">
      <c r="B293" s="237" t="s">
        <v>254</v>
      </c>
      <c r="C293" s="238" t="s">
        <v>240</v>
      </c>
      <c r="D293" s="238" t="s">
        <v>240</v>
      </c>
      <c r="E293" s="238" t="s">
        <v>240</v>
      </c>
      <c r="F293" s="238">
        <v>80</v>
      </c>
      <c r="G293" s="238">
        <v>101</v>
      </c>
      <c r="H293" s="238">
        <v>168</v>
      </c>
      <c r="I293" s="238">
        <v>150</v>
      </c>
      <c r="L293" s="237" t="s">
        <v>254</v>
      </c>
      <c r="M293" s="238" t="s">
        <v>240</v>
      </c>
      <c r="N293" s="238" t="s">
        <v>240</v>
      </c>
      <c r="O293" s="238">
        <v>211</v>
      </c>
      <c r="P293" s="238">
        <v>394</v>
      </c>
      <c r="Q293" s="238">
        <v>614</v>
      </c>
      <c r="R293" s="238">
        <v>834</v>
      </c>
      <c r="S293" s="260">
        <v>1041</v>
      </c>
    </row>
    <row r="294" spans="2:19" x14ac:dyDescent="0.25">
      <c r="B294" s="237" t="s">
        <v>255</v>
      </c>
      <c r="C294" s="238" t="s">
        <v>240</v>
      </c>
      <c r="D294" s="238" t="s">
        <v>240</v>
      </c>
      <c r="E294" s="238" t="s">
        <v>240</v>
      </c>
      <c r="F294" s="238">
        <v>44</v>
      </c>
      <c r="G294" s="238">
        <v>49</v>
      </c>
      <c r="H294" s="238">
        <v>56</v>
      </c>
      <c r="I294" s="238" t="s">
        <v>240</v>
      </c>
      <c r="L294" s="237" t="s">
        <v>255</v>
      </c>
      <c r="M294" s="238" t="s">
        <v>240</v>
      </c>
      <c r="N294" s="238" t="s">
        <v>240</v>
      </c>
      <c r="O294" s="238">
        <v>259</v>
      </c>
      <c r="P294" s="238">
        <v>445</v>
      </c>
      <c r="Q294" s="238">
        <v>593</v>
      </c>
      <c r="R294" s="238">
        <v>838</v>
      </c>
      <c r="S294" s="238" t="s">
        <v>240</v>
      </c>
    </row>
    <row r="295" spans="2:19" x14ac:dyDescent="0.25">
      <c r="B295" s="237" t="s">
        <v>256</v>
      </c>
      <c r="C295" s="238">
        <v>321</v>
      </c>
      <c r="D295" s="238">
        <v>972</v>
      </c>
      <c r="E295" s="238">
        <v>415</v>
      </c>
      <c r="F295" s="238">
        <v>501</v>
      </c>
      <c r="G295" s="238">
        <v>623</v>
      </c>
      <c r="H295" s="238">
        <v>512</v>
      </c>
      <c r="I295" s="238" t="s">
        <v>240</v>
      </c>
      <c r="L295" s="237" t="s">
        <v>256</v>
      </c>
      <c r="M295" s="260">
        <v>1135</v>
      </c>
      <c r="N295" s="238">
        <v>542</v>
      </c>
      <c r="O295" s="260">
        <v>1027</v>
      </c>
      <c r="P295" s="260">
        <v>1351</v>
      </c>
      <c r="Q295" s="260">
        <v>1115</v>
      </c>
      <c r="R295" s="260">
        <v>1193</v>
      </c>
      <c r="S295" s="238" t="s">
        <v>240</v>
      </c>
    </row>
    <row r="296" spans="2:19" x14ac:dyDescent="0.25">
      <c r="B296" s="237" t="s">
        <v>257</v>
      </c>
      <c r="C296" s="238" t="s">
        <v>240</v>
      </c>
      <c r="D296" s="238" t="s">
        <v>240</v>
      </c>
      <c r="E296" s="238" t="s">
        <v>240</v>
      </c>
      <c r="F296" s="238">
        <v>40</v>
      </c>
      <c r="G296" s="238">
        <v>37</v>
      </c>
      <c r="H296" s="238">
        <v>63</v>
      </c>
      <c r="I296" s="238" t="s">
        <v>240</v>
      </c>
      <c r="L296" s="237" t="s">
        <v>257</v>
      </c>
      <c r="M296" s="238" t="s">
        <v>240</v>
      </c>
      <c r="N296" s="238" t="s">
        <v>240</v>
      </c>
      <c r="O296" s="238">
        <v>242</v>
      </c>
      <c r="P296" s="238">
        <v>440</v>
      </c>
      <c r="Q296" s="238">
        <v>534</v>
      </c>
      <c r="R296" s="238">
        <v>655</v>
      </c>
      <c r="S296" s="238" t="s">
        <v>240</v>
      </c>
    </row>
    <row r="297" spans="2:19" x14ac:dyDescent="0.25">
      <c r="B297" s="237" t="s">
        <v>258</v>
      </c>
      <c r="C297" s="238" t="s">
        <v>240</v>
      </c>
      <c r="D297" s="238" t="s">
        <v>240</v>
      </c>
      <c r="E297" s="238" t="s">
        <v>240</v>
      </c>
      <c r="F297" s="238">
        <v>238</v>
      </c>
      <c r="G297" s="238">
        <v>307</v>
      </c>
      <c r="H297" s="238">
        <v>64</v>
      </c>
      <c r="I297" s="238">
        <v>61</v>
      </c>
      <c r="L297" s="237" t="s">
        <v>258</v>
      </c>
      <c r="M297" s="238" t="s">
        <v>240</v>
      </c>
      <c r="N297" s="238" t="s">
        <v>240</v>
      </c>
      <c r="O297" s="238">
        <v>624</v>
      </c>
      <c r="P297" s="238">
        <v>869</v>
      </c>
      <c r="Q297" s="260">
        <v>1678</v>
      </c>
      <c r="R297" s="260">
        <v>1562</v>
      </c>
      <c r="S297" s="260">
        <v>1504</v>
      </c>
    </row>
    <row r="298" spans="2:19" x14ac:dyDescent="0.25">
      <c r="B298" s="237" t="s">
        <v>259</v>
      </c>
      <c r="C298" s="238">
        <v>79</v>
      </c>
      <c r="D298" s="238">
        <v>88</v>
      </c>
      <c r="E298" s="238">
        <v>107</v>
      </c>
      <c r="F298" s="238">
        <v>112</v>
      </c>
      <c r="G298" s="238" t="s">
        <v>240</v>
      </c>
      <c r="H298" s="238">
        <v>133</v>
      </c>
      <c r="I298" s="238">
        <v>120</v>
      </c>
      <c r="L298" s="237" t="s">
        <v>259</v>
      </c>
      <c r="M298" s="238">
        <v>363</v>
      </c>
      <c r="N298" s="238">
        <v>303</v>
      </c>
      <c r="O298" s="238">
        <v>288</v>
      </c>
      <c r="P298" s="238">
        <v>371</v>
      </c>
      <c r="Q298" s="238">
        <v>416</v>
      </c>
      <c r="R298" s="238">
        <v>424</v>
      </c>
      <c r="S298" s="238">
        <v>497</v>
      </c>
    </row>
    <row r="299" spans="2:19" x14ac:dyDescent="0.25">
      <c r="B299" s="237" t="s">
        <v>260</v>
      </c>
      <c r="C299" s="238" t="s">
        <v>240</v>
      </c>
      <c r="D299" s="238">
        <v>145</v>
      </c>
      <c r="E299" s="238">
        <v>186</v>
      </c>
      <c r="F299" s="238">
        <v>231</v>
      </c>
      <c r="G299" s="238">
        <v>303</v>
      </c>
      <c r="H299" s="238">
        <v>166</v>
      </c>
      <c r="I299" s="238" t="s">
        <v>240</v>
      </c>
      <c r="L299" s="237" t="s">
        <v>260</v>
      </c>
      <c r="M299" s="238" t="s">
        <v>240</v>
      </c>
      <c r="N299" s="238">
        <v>513</v>
      </c>
      <c r="O299" s="238">
        <v>641</v>
      </c>
      <c r="P299" s="238">
        <v>946</v>
      </c>
      <c r="Q299" s="260">
        <v>1164</v>
      </c>
      <c r="R299" s="260">
        <v>1314</v>
      </c>
      <c r="S299" s="238" t="s">
        <v>240</v>
      </c>
    </row>
    <row r="300" spans="2:19" x14ac:dyDescent="0.25">
      <c r="B300" s="237" t="s">
        <v>261</v>
      </c>
      <c r="C300" s="238" t="s">
        <v>240</v>
      </c>
      <c r="D300" s="238" t="s">
        <v>240</v>
      </c>
      <c r="E300" s="238" t="s">
        <v>240</v>
      </c>
      <c r="F300" s="238">
        <v>33</v>
      </c>
      <c r="G300" s="238">
        <v>67</v>
      </c>
      <c r="H300" s="238">
        <v>60</v>
      </c>
      <c r="I300" s="238" t="s">
        <v>240</v>
      </c>
      <c r="L300" s="237" t="s">
        <v>261</v>
      </c>
      <c r="M300" s="238" t="s">
        <v>240</v>
      </c>
      <c r="N300" s="238" t="s">
        <v>240</v>
      </c>
      <c r="O300" s="238">
        <v>406</v>
      </c>
      <c r="P300" s="238">
        <v>485</v>
      </c>
      <c r="Q300" s="238">
        <v>669</v>
      </c>
      <c r="R300" s="238">
        <v>854</v>
      </c>
      <c r="S300" s="238" t="s">
        <v>240</v>
      </c>
    </row>
    <row r="301" spans="2:19" x14ac:dyDescent="0.25">
      <c r="B301" s="237" t="s">
        <v>262</v>
      </c>
      <c r="C301" s="238">
        <v>65</v>
      </c>
      <c r="D301" s="238">
        <v>143</v>
      </c>
      <c r="E301" s="238">
        <v>70</v>
      </c>
      <c r="F301" s="238">
        <v>76</v>
      </c>
      <c r="G301" s="238">
        <v>114</v>
      </c>
      <c r="H301" s="238">
        <v>149</v>
      </c>
      <c r="I301" s="238" t="s">
        <v>240</v>
      </c>
      <c r="L301" s="237" t="s">
        <v>262</v>
      </c>
      <c r="M301" s="238">
        <v>355</v>
      </c>
      <c r="N301" s="238">
        <v>753</v>
      </c>
      <c r="O301" s="238">
        <v>963</v>
      </c>
      <c r="P301" s="260">
        <v>1264</v>
      </c>
      <c r="Q301" s="260">
        <v>1359</v>
      </c>
      <c r="R301" s="260">
        <v>1374</v>
      </c>
      <c r="S301" s="238" t="s">
        <v>240</v>
      </c>
    </row>
    <row r="302" spans="2:19" x14ac:dyDescent="0.25">
      <c r="B302" s="237" t="s">
        <v>263</v>
      </c>
      <c r="C302" s="238" t="s">
        <v>240</v>
      </c>
      <c r="D302" s="238" t="s">
        <v>240</v>
      </c>
      <c r="E302" s="238" t="s">
        <v>240</v>
      </c>
      <c r="F302" s="238">
        <v>15</v>
      </c>
      <c r="G302" s="238">
        <v>17</v>
      </c>
      <c r="H302" s="238">
        <v>20</v>
      </c>
      <c r="I302" s="238" t="s">
        <v>240</v>
      </c>
      <c r="L302" s="237" t="s">
        <v>263</v>
      </c>
      <c r="M302" s="238" t="s">
        <v>240</v>
      </c>
      <c r="N302" s="238" t="s">
        <v>240</v>
      </c>
      <c r="O302" s="238">
        <v>102</v>
      </c>
      <c r="P302" s="238">
        <v>205</v>
      </c>
      <c r="Q302" s="238">
        <v>335</v>
      </c>
      <c r="R302" s="238">
        <v>437</v>
      </c>
      <c r="S302" s="238" t="s">
        <v>240</v>
      </c>
    </row>
    <row r="303" spans="2:19" x14ac:dyDescent="0.25">
      <c r="B303" s="237" t="s">
        <v>264</v>
      </c>
      <c r="C303" s="238" t="s">
        <v>240</v>
      </c>
      <c r="D303" s="238" t="s">
        <v>240</v>
      </c>
      <c r="E303" s="238" t="s">
        <v>240</v>
      </c>
      <c r="F303" s="238">
        <v>127</v>
      </c>
      <c r="G303" s="238">
        <v>74</v>
      </c>
      <c r="H303" s="238">
        <v>151</v>
      </c>
      <c r="I303" s="238" t="s">
        <v>240</v>
      </c>
      <c r="L303" s="237" t="s">
        <v>264</v>
      </c>
      <c r="M303" s="238" t="s">
        <v>240</v>
      </c>
      <c r="N303" s="238" t="s">
        <v>240</v>
      </c>
      <c r="O303" s="238">
        <v>337</v>
      </c>
      <c r="P303" s="238">
        <v>356</v>
      </c>
      <c r="Q303" s="238">
        <v>522</v>
      </c>
      <c r="R303" s="238">
        <v>548</v>
      </c>
      <c r="S303" s="238" t="s">
        <v>240</v>
      </c>
    </row>
    <row r="304" spans="2:19" x14ac:dyDescent="0.25">
      <c r="B304" s="237" t="s">
        <v>265</v>
      </c>
      <c r="C304" s="238" t="s">
        <v>240</v>
      </c>
      <c r="D304" s="238" t="s">
        <v>240</v>
      </c>
      <c r="E304" s="238" t="s">
        <v>240</v>
      </c>
      <c r="F304" s="238">
        <v>42</v>
      </c>
      <c r="G304" s="238">
        <v>29</v>
      </c>
      <c r="H304" s="238">
        <v>76</v>
      </c>
      <c r="I304" s="238" t="s">
        <v>240</v>
      </c>
      <c r="L304" s="237" t="s">
        <v>265</v>
      </c>
      <c r="M304" s="238" t="s">
        <v>240</v>
      </c>
      <c r="N304" s="238" t="s">
        <v>240</v>
      </c>
      <c r="O304" s="238">
        <v>158</v>
      </c>
      <c r="P304" s="238">
        <v>330</v>
      </c>
      <c r="Q304" s="238">
        <v>456</v>
      </c>
      <c r="R304" s="238">
        <v>535</v>
      </c>
      <c r="S304" s="238" t="s">
        <v>240</v>
      </c>
    </row>
    <row r="305" spans="2:19" x14ac:dyDescent="0.25">
      <c r="B305" s="237" t="s">
        <v>266</v>
      </c>
      <c r="C305" s="238" t="s">
        <v>240</v>
      </c>
      <c r="D305" s="238">
        <v>118</v>
      </c>
      <c r="E305" s="238">
        <v>133</v>
      </c>
      <c r="F305" s="238">
        <v>184</v>
      </c>
      <c r="G305" s="238">
        <v>207</v>
      </c>
      <c r="H305" s="238">
        <v>207</v>
      </c>
      <c r="I305" s="238" t="s">
        <v>240</v>
      </c>
      <c r="L305" s="237" t="s">
        <v>266</v>
      </c>
      <c r="M305" s="238" t="s">
        <v>240</v>
      </c>
      <c r="N305" s="238">
        <v>636</v>
      </c>
      <c r="O305" s="238">
        <v>679</v>
      </c>
      <c r="P305" s="238">
        <v>852</v>
      </c>
      <c r="Q305" s="238">
        <v>872</v>
      </c>
      <c r="R305" s="260">
        <v>1058</v>
      </c>
      <c r="S305" s="238" t="s">
        <v>240</v>
      </c>
    </row>
    <row r="306" spans="2:19" x14ac:dyDescent="0.25">
      <c r="B306" s="237" t="s">
        <v>267</v>
      </c>
      <c r="C306" s="238" t="s">
        <v>240</v>
      </c>
      <c r="D306" s="238">
        <v>168</v>
      </c>
      <c r="E306" s="238">
        <v>136</v>
      </c>
      <c r="F306" s="238">
        <v>178</v>
      </c>
      <c r="G306" s="238">
        <v>148</v>
      </c>
      <c r="H306" s="238">
        <v>202</v>
      </c>
      <c r="I306" s="238" t="s">
        <v>240</v>
      </c>
      <c r="L306" s="237" t="s">
        <v>267</v>
      </c>
      <c r="M306" s="238" t="s">
        <v>240</v>
      </c>
      <c r="N306" s="238">
        <v>367</v>
      </c>
      <c r="O306" s="238">
        <v>641</v>
      </c>
      <c r="P306" s="238">
        <v>638</v>
      </c>
      <c r="Q306" s="238">
        <v>572</v>
      </c>
      <c r="R306" s="238">
        <v>587</v>
      </c>
      <c r="S306" s="238" t="s">
        <v>240</v>
      </c>
    </row>
    <row r="307" spans="2:19" x14ac:dyDescent="0.25">
      <c r="B307" s="259"/>
      <c r="C307" s="259"/>
      <c r="D307" s="259"/>
      <c r="E307" s="259"/>
      <c r="F307" s="259"/>
      <c r="G307" s="259"/>
      <c r="H307" s="259"/>
      <c r="I307" s="259"/>
      <c r="L307" s="259"/>
      <c r="M307" s="259"/>
      <c r="N307" s="259"/>
      <c r="O307" s="259"/>
      <c r="P307" s="259"/>
      <c r="Q307" s="259"/>
      <c r="R307" s="259"/>
      <c r="S307" s="259"/>
    </row>
    <row r="308" spans="2:19" x14ac:dyDescent="0.25">
      <c r="B308" s="124" t="s">
        <v>528</v>
      </c>
      <c r="C308" s="124"/>
      <c r="D308" s="259"/>
      <c r="E308" s="259"/>
      <c r="F308" s="259"/>
      <c r="G308" s="259"/>
      <c r="H308" s="259"/>
      <c r="I308" s="259"/>
      <c r="L308" s="124" t="s">
        <v>528</v>
      </c>
      <c r="M308" s="124"/>
      <c r="N308" s="259"/>
      <c r="O308" s="259"/>
      <c r="P308" s="259"/>
      <c r="Q308" s="259"/>
      <c r="R308" s="259"/>
      <c r="S308" s="259"/>
    </row>
    <row r="309" spans="2:19" x14ac:dyDescent="0.25">
      <c r="B309" s="124" t="s">
        <v>240</v>
      </c>
      <c r="C309" s="124" t="s">
        <v>507</v>
      </c>
      <c r="D309" s="124"/>
      <c r="E309" s="259"/>
      <c r="F309" s="259"/>
      <c r="G309" s="259"/>
      <c r="H309" s="259"/>
      <c r="I309" s="259"/>
      <c r="L309" s="124" t="s">
        <v>240</v>
      </c>
      <c r="M309" s="124" t="s">
        <v>507</v>
      </c>
      <c r="N309" s="124"/>
      <c r="O309" s="259"/>
      <c r="P309" s="259"/>
      <c r="Q309" s="259"/>
      <c r="R309" s="259"/>
      <c r="S309" s="259"/>
    </row>
    <row r="310" spans="2:19" x14ac:dyDescent="0.25">
      <c r="B310" s="259"/>
      <c r="C310" s="259"/>
      <c r="D310" s="259"/>
      <c r="E310" s="259"/>
      <c r="F310" s="259"/>
      <c r="G310" s="259"/>
      <c r="H310" s="259"/>
      <c r="I310" s="259"/>
      <c r="L310" s="259"/>
      <c r="M310" s="259"/>
      <c r="N310" s="259"/>
      <c r="O310" s="259"/>
      <c r="P310" s="259"/>
      <c r="Q310" s="259"/>
      <c r="R310" s="259"/>
      <c r="S310" s="259"/>
    </row>
    <row r="311" spans="2:19" x14ac:dyDescent="0.25">
      <c r="B311" s="124" t="s">
        <v>523</v>
      </c>
      <c r="C311" s="124" t="s">
        <v>539</v>
      </c>
      <c r="D311" s="124"/>
      <c r="E311" s="124"/>
      <c r="F311" s="124"/>
      <c r="G311" s="124"/>
      <c r="H311" s="259"/>
      <c r="I311" s="259"/>
      <c r="L311" s="124" t="s">
        <v>523</v>
      </c>
      <c r="M311" s="124" t="s">
        <v>540</v>
      </c>
      <c r="N311" s="259"/>
      <c r="O311" s="259"/>
      <c r="P311" s="259"/>
      <c r="Q311" s="259"/>
      <c r="R311" s="259"/>
      <c r="S311" s="259"/>
    </row>
    <row r="312" spans="2:19" x14ac:dyDescent="0.25">
      <c r="B312" s="124" t="s">
        <v>526</v>
      </c>
      <c r="C312" s="124" t="s">
        <v>527</v>
      </c>
      <c r="D312" s="124"/>
      <c r="E312" s="124"/>
      <c r="F312" s="124"/>
      <c r="G312" s="259"/>
      <c r="H312" s="259"/>
      <c r="I312" s="259"/>
      <c r="L312" s="124" t="s">
        <v>526</v>
      </c>
      <c r="M312" s="124" t="s">
        <v>527</v>
      </c>
      <c r="N312" s="124"/>
      <c r="O312" s="124"/>
      <c r="P312" s="124"/>
      <c r="Q312" s="259"/>
      <c r="R312" s="259"/>
      <c r="S312" s="259"/>
    </row>
    <row r="313" spans="2:19" x14ac:dyDescent="0.25">
      <c r="B313" s="259"/>
      <c r="C313" s="259"/>
      <c r="D313" s="259"/>
      <c r="E313" s="259"/>
      <c r="F313" s="259"/>
      <c r="G313" s="259"/>
      <c r="H313" s="259"/>
      <c r="I313" s="259"/>
      <c r="L313" s="259"/>
      <c r="M313" s="259"/>
      <c r="N313" s="259"/>
      <c r="O313" s="259"/>
      <c r="P313" s="259"/>
      <c r="Q313" s="259"/>
      <c r="R313" s="259"/>
      <c r="S313" s="259"/>
    </row>
    <row r="314" spans="2:19" x14ac:dyDescent="0.25">
      <c r="B314" s="235" t="s">
        <v>455</v>
      </c>
      <c r="C314" s="236">
        <v>1988</v>
      </c>
      <c r="D314" s="236">
        <v>1994</v>
      </c>
      <c r="E314" s="236">
        <v>1999</v>
      </c>
      <c r="F314" s="236">
        <v>2005</v>
      </c>
      <c r="G314" s="236">
        <v>2010</v>
      </c>
      <c r="H314" s="236">
        <v>2015</v>
      </c>
      <c r="I314" s="236">
        <v>2020</v>
      </c>
      <c r="L314" s="235" t="s">
        <v>455</v>
      </c>
      <c r="M314" s="236">
        <v>1988</v>
      </c>
      <c r="N314" s="236">
        <v>1994</v>
      </c>
      <c r="O314" s="236">
        <v>1999</v>
      </c>
      <c r="P314" s="236">
        <v>2005</v>
      </c>
      <c r="Q314" s="236">
        <v>2010</v>
      </c>
      <c r="R314" s="236">
        <v>2015</v>
      </c>
      <c r="S314" s="236">
        <v>2020</v>
      </c>
    </row>
    <row r="315" spans="2:19" x14ac:dyDescent="0.25">
      <c r="B315" s="237" t="s">
        <v>239</v>
      </c>
      <c r="C315" s="238" t="s">
        <v>240</v>
      </c>
      <c r="D315" s="238" t="s">
        <v>240</v>
      </c>
      <c r="E315" s="238" t="s">
        <v>240</v>
      </c>
      <c r="F315" s="238" t="s">
        <v>240</v>
      </c>
      <c r="G315" s="238" t="s">
        <v>240</v>
      </c>
      <c r="H315" s="238">
        <v>253</v>
      </c>
      <c r="I315" s="238" t="s">
        <v>240</v>
      </c>
      <c r="L315" s="237" t="s">
        <v>239</v>
      </c>
      <c r="M315" s="238" t="s">
        <v>240</v>
      </c>
      <c r="N315" s="238" t="s">
        <v>240</v>
      </c>
      <c r="O315" s="238" t="s">
        <v>240</v>
      </c>
      <c r="P315" s="238" t="s">
        <v>240</v>
      </c>
      <c r="Q315" s="260">
        <v>3148</v>
      </c>
      <c r="R315" s="260">
        <v>3230</v>
      </c>
      <c r="S315" s="238" t="s">
        <v>240</v>
      </c>
    </row>
    <row r="316" spans="2:19" x14ac:dyDescent="0.25">
      <c r="B316" s="237" t="s">
        <v>513</v>
      </c>
      <c r="C316" s="238" t="s">
        <v>240</v>
      </c>
      <c r="D316" s="238" t="s">
        <v>240</v>
      </c>
      <c r="E316" s="238" t="s">
        <v>240</v>
      </c>
      <c r="F316" s="238">
        <v>238</v>
      </c>
      <c r="G316" s="238">
        <v>342</v>
      </c>
      <c r="H316" s="238">
        <v>270</v>
      </c>
      <c r="I316" s="238" t="s">
        <v>240</v>
      </c>
      <c r="L316" s="237" t="s">
        <v>513</v>
      </c>
      <c r="M316" s="238" t="s">
        <v>240</v>
      </c>
      <c r="N316" s="238" t="s">
        <v>240</v>
      </c>
      <c r="O316" s="238" t="s">
        <v>240</v>
      </c>
      <c r="P316" s="260">
        <v>3078</v>
      </c>
      <c r="Q316" s="260">
        <v>3224</v>
      </c>
      <c r="R316" s="260">
        <v>3326</v>
      </c>
      <c r="S316" s="238" t="s">
        <v>240</v>
      </c>
    </row>
    <row r="317" spans="2:19" x14ac:dyDescent="0.25">
      <c r="B317" s="237" t="s">
        <v>241</v>
      </c>
      <c r="C317" s="238">
        <v>230</v>
      </c>
      <c r="D317" s="238">
        <v>347</v>
      </c>
      <c r="E317" s="238">
        <v>416</v>
      </c>
      <c r="F317" s="238">
        <v>393</v>
      </c>
      <c r="G317" s="238">
        <v>397</v>
      </c>
      <c r="H317" s="238">
        <v>443</v>
      </c>
      <c r="I317" s="238" t="s">
        <v>240</v>
      </c>
      <c r="L317" s="237" t="s">
        <v>241</v>
      </c>
      <c r="M317" s="260">
        <v>1660</v>
      </c>
      <c r="N317" s="260">
        <v>2474</v>
      </c>
      <c r="O317" s="260">
        <v>3412</v>
      </c>
      <c r="P317" s="260">
        <v>3863</v>
      </c>
      <c r="Q317" s="260">
        <v>4072</v>
      </c>
      <c r="R317" s="260">
        <v>4556</v>
      </c>
      <c r="S317" s="238" t="s">
        <v>240</v>
      </c>
    </row>
    <row r="318" spans="2:19" x14ac:dyDescent="0.25">
      <c r="B318" s="237" t="s">
        <v>242</v>
      </c>
      <c r="C318" s="238" t="s">
        <v>240</v>
      </c>
      <c r="D318" s="238" t="s">
        <v>240</v>
      </c>
      <c r="E318" s="238" t="s">
        <v>240</v>
      </c>
      <c r="F318" s="238">
        <v>18</v>
      </c>
      <c r="G318" s="238">
        <v>27</v>
      </c>
      <c r="H318" s="238">
        <v>79</v>
      </c>
      <c r="I318" s="238">
        <v>89</v>
      </c>
      <c r="L318" s="237" t="s">
        <v>242</v>
      </c>
      <c r="M318" s="238" t="s">
        <v>240</v>
      </c>
      <c r="N318" s="238" t="s">
        <v>240</v>
      </c>
      <c r="O318" s="238">
        <v>367</v>
      </c>
      <c r="P318" s="238">
        <v>355</v>
      </c>
      <c r="Q318" s="238">
        <v>490</v>
      </c>
      <c r="R318" s="238">
        <v>855</v>
      </c>
      <c r="S318" s="238">
        <v>902</v>
      </c>
    </row>
    <row r="319" spans="2:19" x14ac:dyDescent="0.25">
      <c r="B319" s="237" t="s">
        <v>243</v>
      </c>
      <c r="C319" s="238" t="s">
        <v>240</v>
      </c>
      <c r="D319" s="238" t="s">
        <v>240</v>
      </c>
      <c r="E319" s="238" t="s">
        <v>240</v>
      </c>
      <c r="F319" s="238">
        <v>89</v>
      </c>
      <c r="G319" s="238">
        <v>123</v>
      </c>
      <c r="H319" s="238">
        <v>141</v>
      </c>
      <c r="I319" s="238" t="s">
        <v>240</v>
      </c>
      <c r="L319" s="237" t="s">
        <v>243</v>
      </c>
      <c r="M319" s="238" t="s">
        <v>240</v>
      </c>
      <c r="N319" s="238" t="s">
        <v>240</v>
      </c>
      <c r="O319" s="260">
        <v>1277</v>
      </c>
      <c r="P319" s="260">
        <v>1351</v>
      </c>
      <c r="Q319" s="260">
        <v>1472</v>
      </c>
      <c r="R319" s="260">
        <v>1661</v>
      </c>
      <c r="S319" s="238" t="s">
        <v>240</v>
      </c>
    </row>
    <row r="320" spans="2:19" x14ac:dyDescent="0.25">
      <c r="B320" s="237" t="s">
        <v>244</v>
      </c>
      <c r="C320" s="238" t="s">
        <v>240</v>
      </c>
      <c r="D320" s="238">
        <v>335</v>
      </c>
      <c r="E320" s="238">
        <v>377</v>
      </c>
      <c r="F320" s="238">
        <v>342</v>
      </c>
      <c r="G320" s="238">
        <v>432</v>
      </c>
      <c r="H320" s="238">
        <v>481</v>
      </c>
      <c r="I320" s="238" t="s">
        <v>240</v>
      </c>
      <c r="L320" s="237" t="s">
        <v>244</v>
      </c>
      <c r="M320" s="238" t="s">
        <v>240</v>
      </c>
      <c r="N320" s="260">
        <v>2974</v>
      </c>
      <c r="O320" s="260">
        <v>3309</v>
      </c>
      <c r="P320" s="260">
        <v>3331</v>
      </c>
      <c r="Q320" s="260">
        <v>3526</v>
      </c>
      <c r="R320" s="260">
        <v>4021</v>
      </c>
      <c r="S320" s="238" t="s">
        <v>240</v>
      </c>
    </row>
    <row r="321" spans="2:19" x14ac:dyDescent="0.25">
      <c r="B321" s="237" t="s">
        <v>307</v>
      </c>
      <c r="C321" s="238" t="s">
        <v>240</v>
      </c>
      <c r="D321" s="238">
        <v>306</v>
      </c>
      <c r="E321" s="238">
        <v>362</v>
      </c>
      <c r="F321" s="238" t="s">
        <v>240</v>
      </c>
      <c r="G321" s="238">
        <v>408</v>
      </c>
      <c r="H321" s="238">
        <v>0</v>
      </c>
      <c r="I321" s="238">
        <v>534</v>
      </c>
      <c r="L321" s="237" t="s">
        <v>307</v>
      </c>
      <c r="M321" s="260">
        <v>2026</v>
      </c>
      <c r="N321" s="260">
        <v>2960</v>
      </c>
      <c r="O321" s="260">
        <v>3133</v>
      </c>
      <c r="P321" s="260">
        <v>3790</v>
      </c>
      <c r="Q321" s="260">
        <v>3981</v>
      </c>
      <c r="R321" s="260">
        <v>4117</v>
      </c>
      <c r="S321" s="260">
        <v>4330</v>
      </c>
    </row>
    <row r="322" spans="2:19" x14ac:dyDescent="0.25">
      <c r="B322" s="237" t="s">
        <v>246</v>
      </c>
      <c r="C322" s="238" t="s">
        <v>240</v>
      </c>
      <c r="D322" s="238" t="s">
        <v>240</v>
      </c>
      <c r="E322" s="238" t="s">
        <v>240</v>
      </c>
      <c r="F322" s="238">
        <v>80</v>
      </c>
      <c r="G322" s="238">
        <v>65</v>
      </c>
      <c r="H322" s="238">
        <v>87</v>
      </c>
      <c r="I322" s="238">
        <v>121</v>
      </c>
      <c r="L322" s="237" t="s">
        <v>246</v>
      </c>
      <c r="M322" s="238" t="s">
        <v>240</v>
      </c>
      <c r="N322" s="238" t="s">
        <v>240</v>
      </c>
      <c r="O322" s="238">
        <v>429</v>
      </c>
      <c r="P322" s="260">
        <v>1087</v>
      </c>
      <c r="Q322" s="260">
        <v>1011</v>
      </c>
      <c r="R322" s="260">
        <v>1878</v>
      </c>
      <c r="S322" s="260">
        <v>1984</v>
      </c>
    </row>
    <row r="323" spans="2:19" x14ac:dyDescent="0.25">
      <c r="B323" s="237" t="s">
        <v>247</v>
      </c>
      <c r="C323" s="238" t="s">
        <v>240</v>
      </c>
      <c r="D323" s="238">
        <v>133</v>
      </c>
      <c r="E323" s="238">
        <v>167</v>
      </c>
      <c r="F323" s="238">
        <v>248</v>
      </c>
      <c r="G323" s="238">
        <v>246</v>
      </c>
      <c r="H323" s="238">
        <v>234</v>
      </c>
      <c r="I323" s="238" t="s">
        <v>240</v>
      </c>
      <c r="L323" s="237" t="s">
        <v>247</v>
      </c>
      <c r="M323" s="238" t="s">
        <v>240</v>
      </c>
      <c r="N323" s="260">
        <v>2880</v>
      </c>
      <c r="O323" s="260">
        <v>3946</v>
      </c>
      <c r="P323" s="260">
        <v>4203</v>
      </c>
      <c r="Q323" s="260">
        <v>4261</v>
      </c>
      <c r="R323" s="260">
        <v>4357</v>
      </c>
      <c r="S323" s="238" t="s">
        <v>240</v>
      </c>
    </row>
    <row r="324" spans="2:19" x14ac:dyDescent="0.25">
      <c r="B324" s="237" t="s">
        <v>248</v>
      </c>
      <c r="C324" s="238">
        <v>241</v>
      </c>
      <c r="D324" s="238">
        <v>60</v>
      </c>
      <c r="E324" s="238">
        <v>177</v>
      </c>
      <c r="F324" s="238">
        <v>248</v>
      </c>
      <c r="G324" s="238">
        <v>235</v>
      </c>
      <c r="H324" s="238">
        <v>175</v>
      </c>
      <c r="I324" s="238">
        <v>125</v>
      </c>
      <c r="L324" s="237" t="s">
        <v>248</v>
      </c>
      <c r="M324" s="260">
        <v>1383</v>
      </c>
      <c r="N324" s="260">
        <v>1640</v>
      </c>
      <c r="O324" s="260">
        <v>2611</v>
      </c>
      <c r="P324" s="260">
        <v>3222</v>
      </c>
      <c r="Q324" s="260">
        <v>3157</v>
      </c>
      <c r="R324" s="260">
        <v>2349</v>
      </c>
      <c r="S324" s="260">
        <v>2017</v>
      </c>
    </row>
    <row r="325" spans="2:19" x14ac:dyDescent="0.25">
      <c r="B325" s="237" t="s">
        <v>249</v>
      </c>
      <c r="C325" s="238">
        <v>259</v>
      </c>
      <c r="D325" s="238">
        <v>355</v>
      </c>
      <c r="E325" s="238">
        <v>259</v>
      </c>
      <c r="F325" s="238">
        <v>336</v>
      </c>
      <c r="G325" s="238">
        <v>717</v>
      </c>
      <c r="H325" s="238">
        <v>671</v>
      </c>
      <c r="I325" s="238">
        <v>510</v>
      </c>
      <c r="L325" s="237" t="s">
        <v>249</v>
      </c>
      <c r="M325" s="260">
        <v>1700</v>
      </c>
      <c r="N325" s="260">
        <v>2250</v>
      </c>
      <c r="O325" s="260">
        <v>2538</v>
      </c>
      <c r="P325" s="260">
        <v>2743</v>
      </c>
      <c r="Q325" s="260">
        <v>3816</v>
      </c>
      <c r="R325" s="260">
        <v>3481</v>
      </c>
      <c r="S325" s="260">
        <v>2811</v>
      </c>
    </row>
    <row r="326" spans="2:19" x14ac:dyDescent="0.25">
      <c r="B326" s="237" t="s">
        <v>250</v>
      </c>
      <c r="C326" s="238">
        <v>218</v>
      </c>
      <c r="D326" s="238">
        <v>311</v>
      </c>
      <c r="E326" s="238">
        <v>302</v>
      </c>
      <c r="F326" s="238">
        <v>352</v>
      </c>
      <c r="G326" s="238">
        <v>253</v>
      </c>
      <c r="H326" s="238">
        <v>276</v>
      </c>
      <c r="I326" s="238">
        <v>270</v>
      </c>
      <c r="L326" s="237" t="s">
        <v>250</v>
      </c>
      <c r="M326" s="260">
        <v>2551</v>
      </c>
      <c r="N326" s="260">
        <v>3236</v>
      </c>
      <c r="O326" s="260">
        <v>3422</v>
      </c>
      <c r="P326" s="260">
        <v>3777</v>
      </c>
      <c r="Q326" s="260">
        <v>3896</v>
      </c>
      <c r="R326" s="260">
        <v>3916</v>
      </c>
      <c r="S326" s="260">
        <v>3822</v>
      </c>
    </row>
    <row r="327" spans="2:19" x14ac:dyDescent="0.25">
      <c r="B327" s="237" t="s">
        <v>251</v>
      </c>
      <c r="C327" s="238" t="s">
        <v>240</v>
      </c>
      <c r="D327" s="238" t="s">
        <v>240</v>
      </c>
      <c r="E327" s="238" t="s">
        <v>240</v>
      </c>
      <c r="F327" s="238">
        <v>94</v>
      </c>
      <c r="G327" s="238">
        <v>125</v>
      </c>
      <c r="H327" s="238">
        <v>79</v>
      </c>
      <c r="I327" s="238" t="s">
        <v>240</v>
      </c>
      <c r="L327" s="237" t="s">
        <v>251</v>
      </c>
      <c r="M327" s="238" t="s">
        <v>240</v>
      </c>
      <c r="N327" s="238" t="s">
        <v>240</v>
      </c>
      <c r="O327" s="238" t="s">
        <v>240</v>
      </c>
      <c r="P327" s="260">
        <v>1484</v>
      </c>
      <c r="Q327" s="260">
        <v>1645</v>
      </c>
      <c r="R327" s="260">
        <v>2136</v>
      </c>
      <c r="S327" s="238" t="s">
        <v>240</v>
      </c>
    </row>
    <row r="328" spans="2:19" x14ac:dyDescent="0.25">
      <c r="B328" s="237" t="s">
        <v>252</v>
      </c>
      <c r="C328" s="238">
        <v>469</v>
      </c>
      <c r="D328" s="238">
        <v>574</v>
      </c>
      <c r="E328" s="238">
        <v>420</v>
      </c>
      <c r="F328" s="238" t="s">
        <v>240</v>
      </c>
      <c r="G328" s="238">
        <v>404</v>
      </c>
      <c r="H328" s="238">
        <v>323</v>
      </c>
      <c r="I328" s="238">
        <v>194</v>
      </c>
      <c r="L328" s="237" t="s">
        <v>252</v>
      </c>
      <c r="M328" s="260">
        <v>2367</v>
      </c>
      <c r="N328" s="260">
        <v>2981</v>
      </c>
      <c r="O328" s="260">
        <v>3718</v>
      </c>
      <c r="P328" s="260">
        <v>3420</v>
      </c>
      <c r="Q328" s="260">
        <v>3294</v>
      </c>
      <c r="R328" s="260">
        <v>3184</v>
      </c>
      <c r="S328" s="260">
        <v>2576</v>
      </c>
    </row>
    <row r="329" spans="2:19" x14ac:dyDescent="0.25">
      <c r="B329" s="237" t="s">
        <v>253</v>
      </c>
      <c r="C329" s="238" t="s">
        <v>240</v>
      </c>
      <c r="D329" s="238" t="s">
        <v>240</v>
      </c>
      <c r="E329" s="238" t="s">
        <v>240</v>
      </c>
      <c r="F329" s="238">
        <v>648</v>
      </c>
      <c r="G329" s="238">
        <v>527</v>
      </c>
      <c r="H329" s="238">
        <v>528</v>
      </c>
      <c r="I329" s="238" t="s">
        <v>240</v>
      </c>
      <c r="L329" s="237" t="s">
        <v>253</v>
      </c>
      <c r="M329" s="238" t="s">
        <v>240</v>
      </c>
      <c r="N329" s="238" t="s">
        <v>240</v>
      </c>
      <c r="O329" s="260">
        <v>5272</v>
      </c>
      <c r="P329" s="260">
        <v>4980</v>
      </c>
      <c r="Q329" s="260">
        <v>6197</v>
      </c>
      <c r="R329" s="260">
        <v>4274</v>
      </c>
      <c r="S329" s="238" t="s">
        <v>240</v>
      </c>
    </row>
    <row r="330" spans="2:19" x14ac:dyDescent="0.25">
      <c r="B330" s="237" t="s">
        <v>254</v>
      </c>
      <c r="C330" s="238" t="s">
        <v>240</v>
      </c>
      <c r="D330" s="238" t="s">
        <v>240</v>
      </c>
      <c r="E330" s="238" t="s">
        <v>240</v>
      </c>
      <c r="F330" s="238">
        <v>70</v>
      </c>
      <c r="G330" s="238">
        <v>97</v>
      </c>
      <c r="H330" s="238">
        <v>89</v>
      </c>
      <c r="I330" s="238">
        <v>214</v>
      </c>
      <c r="L330" s="237" t="s">
        <v>254</v>
      </c>
      <c r="M330" s="238" t="s">
        <v>240</v>
      </c>
      <c r="N330" s="238" t="s">
        <v>240</v>
      </c>
      <c r="O330" s="238">
        <v>421</v>
      </c>
      <c r="P330" s="260">
        <v>1155</v>
      </c>
      <c r="Q330" s="260">
        <v>1247</v>
      </c>
      <c r="R330" s="260">
        <v>1715</v>
      </c>
      <c r="S330" s="260">
        <v>2129</v>
      </c>
    </row>
    <row r="331" spans="2:19" x14ac:dyDescent="0.25">
      <c r="B331" s="237" t="s">
        <v>255</v>
      </c>
      <c r="C331" s="238" t="s">
        <v>240</v>
      </c>
      <c r="D331" s="238" t="s">
        <v>240</v>
      </c>
      <c r="E331" s="238" t="s">
        <v>240</v>
      </c>
      <c r="F331" s="238">
        <v>42</v>
      </c>
      <c r="G331" s="238">
        <v>79</v>
      </c>
      <c r="H331" s="238">
        <v>64</v>
      </c>
      <c r="I331" s="238" t="s">
        <v>240</v>
      </c>
      <c r="L331" s="237" t="s">
        <v>255</v>
      </c>
      <c r="M331" s="238" t="s">
        <v>240</v>
      </c>
      <c r="N331" s="238" t="s">
        <v>240</v>
      </c>
      <c r="O331" s="238">
        <v>548</v>
      </c>
      <c r="P331" s="238">
        <v>762</v>
      </c>
      <c r="Q331" s="260">
        <v>1182</v>
      </c>
      <c r="R331" s="260">
        <v>1312</v>
      </c>
      <c r="S331" s="238" t="s">
        <v>240</v>
      </c>
    </row>
    <row r="332" spans="2:19" x14ac:dyDescent="0.25">
      <c r="B332" s="237" t="s">
        <v>256</v>
      </c>
      <c r="C332" s="238">
        <v>7</v>
      </c>
      <c r="D332" s="238">
        <v>0</v>
      </c>
      <c r="E332" s="238">
        <v>925</v>
      </c>
      <c r="F332" s="260">
        <v>1020</v>
      </c>
      <c r="G332" s="238">
        <v>714</v>
      </c>
      <c r="H332" s="238">
        <v>761</v>
      </c>
      <c r="I332" s="238" t="s">
        <v>240</v>
      </c>
      <c r="L332" s="237" t="s">
        <v>256</v>
      </c>
      <c r="M332" s="260">
        <v>3222</v>
      </c>
      <c r="N332" s="260">
        <v>5325</v>
      </c>
      <c r="O332" s="260">
        <v>6703</v>
      </c>
      <c r="P332" s="260">
        <v>8403</v>
      </c>
      <c r="Q332" s="260">
        <v>6545</v>
      </c>
      <c r="R332" s="260">
        <v>7044</v>
      </c>
      <c r="S332" s="238" t="s">
        <v>240</v>
      </c>
    </row>
    <row r="333" spans="2:19" x14ac:dyDescent="0.25">
      <c r="B333" s="237" t="s">
        <v>257</v>
      </c>
      <c r="C333" s="238" t="s">
        <v>240</v>
      </c>
      <c r="D333" s="238" t="s">
        <v>240</v>
      </c>
      <c r="E333" s="238" t="s">
        <v>240</v>
      </c>
      <c r="F333" s="238">
        <v>77</v>
      </c>
      <c r="G333" s="238">
        <v>79</v>
      </c>
      <c r="H333" s="238">
        <v>95</v>
      </c>
      <c r="I333" s="238" t="s">
        <v>240</v>
      </c>
      <c r="L333" s="237" t="s">
        <v>257</v>
      </c>
      <c r="M333" s="238" t="s">
        <v>240</v>
      </c>
      <c r="N333" s="238" t="s">
        <v>240</v>
      </c>
      <c r="O333" s="238">
        <v>926</v>
      </c>
      <c r="P333" s="260">
        <v>1511</v>
      </c>
      <c r="Q333" s="260">
        <v>1204</v>
      </c>
      <c r="R333" s="260">
        <v>1448</v>
      </c>
      <c r="S333" s="238" t="s">
        <v>240</v>
      </c>
    </row>
    <row r="334" spans="2:19" x14ac:dyDescent="0.25">
      <c r="B334" s="237" t="s">
        <v>258</v>
      </c>
      <c r="C334" s="238" t="s">
        <v>240</v>
      </c>
      <c r="D334" s="238" t="s">
        <v>240</v>
      </c>
      <c r="E334" s="238" t="s">
        <v>240</v>
      </c>
      <c r="F334" s="238">
        <v>489</v>
      </c>
      <c r="G334" s="238">
        <v>411</v>
      </c>
      <c r="H334" s="238">
        <v>271</v>
      </c>
      <c r="I334" s="238">
        <v>261</v>
      </c>
      <c r="L334" s="237" t="s">
        <v>258</v>
      </c>
      <c r="M334" s="238" t="s">
        <v>240</v>
      </c>
      <c r="N334" s="238" t="s">
        <v>240</v>
      </c>
      <c r="O334" s="260">
        <v>3430</v>
      </c>
      <c r="P334" s="260">
        <v>4758</v>
      </c>
      <c r="Q334" s="260">
        <v>3680</v>
      </c>
      <c r="R334" s="260">
        <v>3967</v>
      </c>
      <c r="S334" s="260">
        <v>3821</v>
      </c>
    </row>
    <row r="335" spans="2:19" x14ac:dyDescent="0.25">
      <c r="B335" s="237" t="s">
        <v>259</v>
      </c>
      <c r="C335" s="238">
        <v>182</v>
      </c>
      <c r="D335" s="238">
        <v>200</v>
      </c>
      <c r="E335" s="238">
        <v>227</v>
      </c>
      <c r="F335" s="238">
        <v>282</v>
      </c>
      <c r="G335" s="238" t="s">
        <v>240</v>
      </c>
      <c r="H335" s="238">
        <v>323</v>
      </c>
      <c r="I335" s="238">
        <v>310</v>
      </c>
      <c r="L335" s="237" t="s">
        <v>259</v>
      </c>
      <c r="M335" s="260">
        <v>1569</v>
      </c>
      <c r="N335" s="260">
        <v>1931</v>
      </c>
      <c r="O335" s="260">
        <v>2641</v>
      </c>
      <c r="P335" s="260">
        <v>3196</v>
      </c>
      <c r="Q335" s="260">
        <v>3482</v>
      </c>
      <c r="R335" s="260">
        <v>4087</v>
      </c>
      <c r="S335" s="260">
        <v>3426</v>
      </c>
    </row>
    <row r="336" spans="2:19" x14ac:dyDescent="0.25">
      <c r="B336" s="237" t="s">
        <v>260</v>
      </c>
      <c r="C336" s="238" t="s">
        <v>240</v>
      </c>
      <c r="D336" s="238">
        <v>447</v>
      </c>
      <c r="E336" s="238">
        <v>439</v>
      </c>
      <c r="F336" s="238">
        <v>579</v>
      </c>
      <c r="G336" s="238">
        <v>654</v>
      </c>
      <c r="H336" s="238">
        <v>719</v>
      </c>
      <c r="I336" s="238" t="s">
        <v>240</v>
      </c>
      <c r="L336" s="237" t="s">
        <v>260</v>
      </c>
      <c r="M336" s="238" t="s">
        <v>240</v>
      </c>
      <c r="N336" s="260">
        <v>4101</v>
      </c>
      <c r="O336" s="260">
        <v>3806</v>
      </c>
      <c r="P336" s="260">
        <v>4863</v>
      </c>
      <c r="Q336" s="260">
        <v>4981</v>
      </c>
      <c r="R336" s="260">
        <v>4898</v>
      </c>
      <c r="S336" s="238" t="s">
        <v>240</v>
      </c>
    </row>
    <row r="337" spans="2:19" x14ac:dyDescent="0.25">
      <c r="B337" s="237" t="s">
        <v>261</v>
      </c>
      <c r="C337" s="238" t="s">
        <v>240</v>
      </c>
      <c r="D337" s="238" t="s">
        <v>240</v>
      </c>
      <c r="E337" s="238" t="s">
        <v>240</v>
      </c>
      <c r="F337" s="238">
        <v>51</v>
      </c>
      <c r="G337" s="238">
        <v>89</v>
      </c>
      <c r="H337" s="238">
        <v>107</v>
      </c>
      <c r="I337" s="238" t="s">
        <v>240</v>
      </c>
      <c r="L337" s="237" t="s">
        <v>261</v>
      </c>
      <c r="M337" s="238" t="s">
        <v>240</v>
      </c>
      <c r="N337" s="238" t="s">
        <v>240</v>
      </c>
      <c r="O337" s="238">
        <v>867</v>
      </c>
      <c r="P337" s="238">
        <v>862</v>
      </c>
      <c r="Q337" s="260">
        <v>1336</v>
      </c>
      <c r="R337" s="260">
        <v>1420</v>
      </c>
      <c r="S337" s="238" t="s">
        <v>240</v>
      </c>
    </row>
    <row r="338" spans="2:19" x14ac:dyDescent="0.25">
      <c r="B338" s="237" t="s">
        <v>262</v>
      </c>
      <c r="C338" s="238">
        <v>275</v>
      </c>
      <c r="D338" s="238">
        <v>386</v>
      </c>
      <c r="E338" s="238">
        <v>247</v>
      </c>
      <c r="F338" s="238">
        <v>183</v>
      </c>
      <c r="G338" s="238">
        <v>339</v>
      </c>
      <c r="H338" s="238">
        <v>372</v>
      </c>
      <c r="I338" s="238" t="s">
        <v>240</v>
      </c>
      <c r="L338" s="237" t="s">
        <v>262</v>
      </c>
      <c r="M338" s="260">
        <v>1768</v>
      </c>
      <c r="N338" s="260">
        <v>2562</v>
      </c>
      <c r="O338" s="260">
        <v>2773</v>
      </c>
      <c r="P338" s="260">
        <v>2693</v>
      </c>
      <c r="Q338" s="260">
        <v>3387</v>
      </c>
      <c r="R338" s="260">
        <v>3493</v>
      </c>
      <c r="S338" s="238" t="s">
        <v>240</v>
      </c>
    </row>
    <row r="339" spans="2:19" x14ac:dyDescent="0.25">
      <c r="B339" s="237" t="s">
        <v>263</v>
      </c>
      <c r="C339" s="238" t="s">
        <v>240</v>
      </c>
      <c r="D339" s="238" t="s">
        <v>240</v>
      </c>
      <c r="E339" s="238" t="s">
        <v>240</v>
      </c>
      <c r="F339" s="238">
        <v>10</v>
      </c>
      <c r="G339" s="238">
        <v>11</v>
      </c>
      <c r="H339" s="238">
        <v>18</v>
      </c>
      <c r="I339" s="238" t="s">
        <v>240</v>
      </c>
      <c r="L339" s="237" t="s">
        <v>263</v>
      </c>
      <c r="M339" s="238" t="s">
        <v>240</v>
      </c>
      <c r="N339" s="238" t="s">
        <v>240</v>
      </c>
      <c r="O339" s="238">
        <v>234</v>
      </c>
      <c r="P339" s="238">
        <v>344</v>
      </c>
      <c r="Q339" s="238">
        <v>444</v>
      </c>
      <c r="R339" s="238">
        <v>563</v>
      </c>
      <c r="S339" s="238" t="s">
        <v>240</v>
      </c>
    </row>
    <row r="340" spans="2:19" x14ac:dyDescent="0.25">
      <c r="B340" s="237" t="s">
        <v>264</v>
      </c>
      <c r="C340" s="238" t="s">
        <v>240</v>
      </c>
      <c r="D340" s="238" t="s">
        <v>240</v>
      </c>
      <c r="E340" s="238" t="s">
        <v>240</v>
      </c>
      <c r="F340" s="238">
        <v>284</v>
      </c>
      <c r="G340" s="238">
        <v>290</v>
      </c>
      <c r="H340" s="238">
        <v>316</v>
      </c>
      <c r="I340" s="238" t="s">
        <v>240</v>
      </c>
      <c r="L340" s="237" t="s">
        <v>264</v>
      </c>
      <c r="M340" s="238" t="s">
        <v>240</v>
      </c>
      <c r="N340" s="238" t="s">
        <v>240</v>
      </c>
      <c r="O340" s="260">
        <v>3491</v>
      </c>
      <c r="P340" s="260">
        <v>3717</v>
      </c>
      <c r="Q340" s="260">
        <v>3375</v>
      </c>
      <c r="R340" s="260">
        <v>4528</v>
      </c>
      <c r="S340" s="238" t="s">
        <v>240</v>
      </c>
    </row>
    <row r="341" spans="2:19" x14ac:dyDescent="0.25">
      <c r="B341" s="237" t="s">
        <v>265</v>
      </c>
      <c r="C341" s="238" t="s">
        <v>240</v>
      </c>
      <c r="D341" s="238" t="s">
        <v>240</v>
      </c>
      <c r="E341" s="238" t="s">
        <v>240</v>
      </c>
      <c r="F341" s="238">
        <v>30</v>
      </c>
      <c r="G341" s="238">
        <v>52</v>
      </c>
      <c r="H341" s="238">
        <v>119</v>
      </c>
      <c r="I341" s="238" t="s">
        <v>240</v>
      </c>
      <c r="L341" s="237" t="s">
        <v>265</v>
      </c>
      <c r="M341" s="238" t="s">
        <v>240</v>
      </c>
      <c r="N341" s="238" t="s">
        <v>240</v>
      </c>
      <c r="O341" s="238">
        <v>907</v>
      </c>
      <c r="P341" s="238">
        <v>986</v>
      </c>
      <c r="Q341" s="260">
        <v>1078</v>
      </c>
      <c r="R341" s="260">
        <v>2083</v>
      </c>
      <c r="S341" s="238" t="s">
        <v>240</v>
      </c>
    </row>
    <row r="342" spans="2:19" x14ac:dyDescent="0.25">
      <c r="B342" s="237" t="s">
        <v>266</v>
      </c>
      <c r="C342" s="238" t="s">
        <v>240</v>
      </c>
      <c r="D342" s="238">
        <v>159</v>
      </c>
      <c r="E342" s="238">
        <v>133</v>
      </c>
      <c r="F342" s="238">
        <v>188</v>
      </c>
      <c r="G342" s="238">
        <v>644</v>
      </c>
      <c r="H342" s="238">
        <v>772</v>
      </c>
      <c r="I342" s="238" t="s">
        <v>240</v>
      </c>
      <c r="L342" s="237" t="s">
        <v>266</v>
      </c>
      <c r="M342" s="238" t="s">
        <v>240</v>
      </c>
      <c r="N342" s="260">
        <v>2181</v>
      </c>
      <c r="O342" s="260">
        <v>3088</v>
      </c>
      <c r="P342" s="260">
        <v>3818</v>
      </c>
      <c r="Q342" s="260">
        <v>4716</v>
      </c>
      <c r="R342" s="260">
        <v>4786</v>
      </c>
      <c r="S342" s="238" t="s">
        <v>240</v>
      </c>
    </row>
    <row r="343" spans="2:19" x14ac:dyDescent="0.25">
      <c r="B343" s="237" t="s">
        <v>267</v>
      </c>
      <c r="C343" s="238" t="s">
        <v>240</v>
      </c>
      <c r="D343" s="238">
        <v>276</v>
      </c>
      <c r="E343" s="238">
        <v>203</v>
      </c>
      <c r="F343" s="238">
        <v>271</v>
      </c>
      <c r="G343" s="238">
        <v>0</v>
      </c>
      <c r="H343" s="238">
        <v>244</v>
      </c>
      <c r="I343" s="238" t="s">
        <v>240</v>
      </c>
      <c r="L343" s="237" t="s">
        <v>267</v>
      </c>
      <c r="M343" s="238" t="s">
        <v>240</v>
      </c>
      <c r="N343" s="260">
        <v>2414</v>
      </c>
      <c r="O343" s="260">
        <v>2895</v>
      </c>
      <c r="P343" s="260">
        <v>3623</v>
      </c>
      <c r="Q343" s="260">
        <v>3235</v>
      </c>
      <c r="R343" s="260">
        <v>3911</v>
      </c>
      <c r="S343" s="238" t="s">
        <v>240</v>
      </c>
    </row>
    <row r="344" spans="2:19" x14ac:dyDescent="0.25">
      <c r="B344" s="259"/>
      <c r="C344" s="259"/>
      <c r="D344" s="259"/>
      <c r="E344" s="259"/>
      <c r="F344" s="259"/>
      <c r="G344" s="259"/>
      <c r="H344" s="259"/>
      <c r="I344" s="259"/>
      <c r="L344" s="259"/>
      <c r="M344" s="259"/>
      <c r="N344" s="259"/>
      <c r="O344" s="259"/>
      <c r="P344" s="259"/>
      <c r="Q344" s="259"/>
      <c r="R344" s="259"/>
      <c r="S344" s="259"/>
    </row>
    <row r="345" spans="2:19" x14ac:dyDescent="0.25">
      <c r="B345" s="124" t="s">
        <v>528</v>
      </c>
      <c r="C345" s="124"/>
      <c r="D345" s="259"/>
      <c r="E345" s="259"/>
      <c r="F345" s="259"/>
      <c r="G345" s="259"/>
      <c r="H345" s="259"/>
      <c r="I345" s="259"/>
      <c r="L345" s="124" t="s">
        <v>528</v>
      </c>
      <c r="M345" s="124"/>
      <c r="N345" s="259"/>
      <c r="O345" s="259"/>
      <c r="P345" s="259"/>
      <c r="Q345" s="259"/>
      <c r="R345" s="259"/>
      <c r="S345" s="259"/>
    </row>
    <row r="346" spans="2:19" x14ac:dyDescent="0.25">
      <c r="B346" s="124" t="s">
        <v>240</v>
      </c>
      <c r="C346" s="124" t="s">
        <v>507</v>
      </c>
      <c r="D346" s="124"/>
      <c r="E346" s="259"/>
      <c r="F346" s="259"/>
      <c r="G346" s="259"/>
      <c r="H346" s="259"/>
      <c r="I346" s="259"/>
      <c r="L346" s="124" t="s">
        <v>240</v>
      </c>
      <c r="M346" s="124" t="s">
        <v>507</v>
      </c>
      <c r="N346" s="124"/>
      <c r="O346" s="259"/>
      <c r="P346" s="259"/>
      <c r="Q346" s="259"/>
      <c r="R346" s="259"/>
      <c r="S346" s="259"/>
    </row>
    <row r="347" spans="2:19" x14ac:dyDescent="0.25">
      <c r="B347" s="259"/>
      <c r="C347" s="259"/>
      <c r="D347" s="259"/>
      <c r="E347" s="259"/>
      <c r="F347" s="259"/>
      <c r="G347" s="259"/>
      <c r="H347" s="259"/>
      <c r="I347" s="259"/>
      <c r="L347" s="259"/>
      <c r="M347" s="259"/>
      <c r="N347" s="259"/>
      <c r="O347" s="259"/>
      <c r="P347" s="259"/>
      <c r="Q347" s="259"/>
      <c r="R347" s="259"/>
      <c r="S347" s="259"/>
    </row>
    <row r="348" spans="2:19" x14ac:dyDescent="0.25">
      <c r="B348" s="124" t="s">
        <v>523</v>
      </c>
      <c r="C348" s="124" t="s">
        <v>541</v>
      </c>
      <c r="D348" s="124"/>
      <c r="E348" s="124"/>
      <c r="F348" s="124"/>
      <c r="G348" s="124"/>
      <c r="H348" s="124"/>
      <c r="I348" s="259"/>
      <c r="L348" s="124" t="s">
        <v>523</v>
      </c>
      <c r="M348" s="124" t="s">
        <v>542</v>
      </c>
      <c r="N348" s="124"/>
      <c r="O348" s="259"/>
      <c r="P348" s="259"/>
      <c r="Q348" s="259"/>
      <c r="R348" s="259"/>
      <c r="S348" s="259"/>
    </row>
    <row r="349" spans="2:19" x14ac:dyDescent="0.25">
      <c r="B349" s="124" t="s">
        <v>526</v>
      </c>
      <c r="C349" s="124" t="s">
        <v>527</v>
      </c>
      <c r="D349" s="124"/>
      <c r="E349" s="124"/>
      <c r="F349" s="124"/>
      <c r="G349" s="259"/>
      <c r="H349" s="259"/>
      <c r="I349" s="259"/>
      <c r="L349" s="124" t="s">
        <v>526</v>
      </c>
      <c r="M349" s="124" t="s">
        <v>527</v>
      </c>
      <c r="N349" s="124"/>
      <c r="O349" s="124"/>
      <c r="P349" s="124"/>
      <c r="Q349" s="259"/>
      <c r="R349" s="259"/>
      <c r="S349" s="259"/>
    </row>
    <row r="350" spans="2:19" x14ac:dyDescent="0.25">
      <c r="B350" s="259"/>
      <c r="C350" s="259"/>
      <c r="D350" s="259"/>
      <c r="E350" s="259"/>
      <c r="F350" s="259"/>
      <c r="G350" s="259"/>
      <c r="H350" s="259"/>
      <c r="I350" s="259"/>
      <c r="L350" s="259"/>
      <c r="M350" s="259"/>
      <c r="N350" s="259"/>
      <c r="O350" s="259"/>
      <c r="P350" s="259"/>
      <c r="Q350" s="259"/>
      <c r="R350" s="259"/>
      <c r="S350" s="259"/>
    </row>
    <row r="351" spans="2:19" x14ac:dyDescent="0.25">
      <c r="B351" s="235" t="s">
        <v>455</v>
      </c>
      <c r="C351" s="236">
        <v>1988</v>
      </c>
      <c r="D351" s="236">
        <v>1994</v>
      </c>
      <c r="E351" s="236">
        <v>1999</v>
      </c>
      <c r="F351" s="236">
        <v>2005</v>
      </c>
      <c r="G351" s="236">
        <v>2010</v>
      </c>
      <c r="H351" s="236">
        <v>2015</v>
      </c>
      <c r="I351" s="236">
        <v>2020</v>
      </c>
      <c r="L351" s="235" t="s">
        <v>455</v>
      </c>
      <c r="M351" s="236">
        <v>1988</v>
      </c>
      <c r="N351" s="236">
        <v>1994</v>
      </c>
      <c r="O351" s="236">
        <v>1999</v>
      </c>
      <c r="P351" s="236">
        <v>2005</v>
      </c>
      <c r="Q351" s="236">
        <v>2010</v>
      </c>
      <c r="R351" s="236">
        <v>2015</v>
      </c>
      <c r="S351" s="236">
        <v>2020</v>
      </c>
    </row>
    <row r="352" spans="2:19" x14ac:dyDescent="0.25">
      <c r="B352" s="237" t="s">
        <v>239</v>
      </c>
      <c r="C352" s="238" t="s">
        <v>240</v>
      </c>
      <c r="D352" s="238" t="s">
        <v>240</v>
      </c>
      <c r="E352" s="238" t="s">
        <v>240</v>
      </c>
      <c r="F352" s="238" t="s">
        <v>240</v>
      </c>
      <c r="G352" s="238" t="s">
        <v>240</v>
      </c>
      <c r="H352" s="238">
        <v>4</v>
      </c>
      <c r="I352" s="238" t="s">
        <v>240</v>
      </c>
      <c r="L352" s="237" t="s">
        <v>239</v>
      </c>
      <c r="M352" s="238" t="s">
        <v>240</v>
      </c>
      <c r="N352" s="238" t="s">
        <v>240</v>
      </c>
      <c r="O352" s="238" t="s">
        <v>240</v>
      </c>
      <c r="P352" s="238" t="s">
        <v>240</v>
      </c>
      <c r="Q352" s="238">
        <v>733</v>
      </c>
      <c r="R352" s="238">
        <v>789</v>
      </c>
      <c r="S352" s="238" t="s">
        <v>240</v>
      </c>
    </row>
    <row r="353" spans="2:19" x14ac:dyDescent="0.25">
      <c r="B353" s="237" t="s">
        <v>513</v>
      </c>
      <c r="C353" s="238" t="s">
        <v>240</v>
      </c>
      <c r="D353" s="238" t="s">
        <v>240</v>
      </c>
      <c r="E353" s="238" t="s">
        <v>240</v>
      </c>
      <c r="F353" s="238">
        <v>12</v>
      </c>
      <c r="G353" s="238">
        <v>12</v>
      </c>
      <c r="H353" s="238">
        <v>5</v>
      </c>
      <c r="I353" s="238" t="s">
        <v>240</v>
      </c>
      <c r="L353" s="237" t="s">
        <v>513</v>
      </c>
      <c r="M353" s="238" t="s">
        <v>240</v>
      </c>
      <c r="N353" s="238" t="s">
        <v>240</v>
      </c>
      <c r="O353" s="238" t="s">
        <v>240</v>
      </c>
      <c r="P353" s="238">
        <v>738</v>
      </c>
      <c r="Q353" s="238">
        <v>733</v>
      </c>
      <c r="R353" s="238">
        <v>797</v>
      </c>
      <c r="S353" s="238" t="s">
        <v>240</v>
      </c>
    </row>
    <row r="354" spans="2:19" x14ac:dyDescent="0.25">
      <c r="B354" s="237" t="s">
        <v>241</v>
      </c>
      <c r="C354" s="238">
        <v>9</v>
      </c>
      <c r="D354" s="238">
        <v>361</v>
      </c>
      <c r="E354" s="238">
        <v>21</v>
      </c>
      <c r="F354" s="238">
        <v>9</v>
      </c>
      <c r="G354" s="238">
        <v>13</v>
      </c>
      <c r="H354" s="238">
        <v>8</v>
      </c>
      <c r="I354" s="238" t="s">
        <v>240</v>
      </c>
      <c r="L354" s="237" t="s">
        <v>241</v>
      </c>
      <c r="M354" s="238">
        <v>252</v>
      </c>
      <c r="N354" s="238">
        <v>399</v>
      </c>
      <c r="O354" s="238">
        <v>603</v>
      </c>
      <c r="P354" s="238">
        <v>878</v>
      </c>
      <c r="Q354" s="238">
        <v>809</v>
      </c>
      <c r="R354" s="260">
        <v>1032</v>
      </c>
      <c r="S354" s="238" t="s">
        <v>240</v>
      </c>
    </row>
    <row r="355" spans="2:19" x14ac:dyDescent="0.25">
      <c r="B355" s="237" t="s">
        <v>242</v>
      </c>
      <c r="C355" s="238" t="s">
        <v>240</v>
      </c>
      <c r="D355" s="238" t="s">
        <v>240</v>
      </c>
      <c r="E355" s="238" t="s">
        <v>240</v>
      </c>
      <c r="F355" s="238">
        <v>2</v>
      </c>
      <c r="G355" s="238">
        <v>2</v>
      </c>
      <c r="H355" s="238">
        <v>3</v>
      </c>
      <c r="I355" s="238">
        <v>1</v>
      </c>
      <c r="L355" s="237" t="s">
        <v>242</v>
      </c>
      <c r="M355" s="238" t="s">
        <v>240</v>
      </c>
      <c r="N355" s="238" t="s">
        <v>240</v>
      </c>
      <c r="O355" s="238">
        <v>139</v>
      </c>
      <c r="P355" s="238">
        <v>325</v>
      </c>
      <c r="Q355" s="238">
        <v>385</v>
      </c>
      <c r="R355" s="238">
        <v>523</v>
      </c>
      <c r="S355" s="238">
        <v>544</v>
      </c>
    </row>
    <row r="356" spans="2:19" x14ac:dyDescent="0.25">
      <c r="B356" s="237" t="s">
        <v>243</v>
      </c>
      <c r="C356" s="238" t="s">
        <v>240</v>
      </c>
      <c r="D356" s="238" t="s">
        <v>240</v>
      </c>
      <c r="E356" s="238" t="s">
        <v>240</v>
      </c>
      <c r="F356" s="238">
        <v>7</v>
      </c>
      <c r="G356" s="238">
        <v>8</v>
      </c>
      <c r="H356" s="238">
        <v>5</v>
      </c>
      <c r="I356" s="238" t="s">
        <v>240</v>
      </c>
      <c r="L356" s="237" t="s">
        <v>243</v>
      </c>
      <c r="M356" s="238" t="s">
        <v>240</v>
      </c>
      <c r="N356" s="238" t="s">
        <v>240</v>
      </c>
      <c r="O356" s="238">
        <v>283</v>
      </c>
      <c r="P356" s="238">
        <v>555</v>
      </c>
      <c r="Q356" s="238">
        <v>630</v>
      </c>
      <c r="R356" s="238">
        <v>665</v>
      </c>
      <c r="S356" s="238" t="s">
        <v>240</v>
      </c>
    </row>
    <row r="357" spans="2:19" x14ac:dyDescent="0.25">
      <c r="B357" s="237" t="s">
        <v>244</v>
      </c>
      <c r="C357" s="238" t="s">
        <v>240</v>
      </c>
      <c r="D357" s="238">
        <v>9</v>
      </c>
      <c r="E357" s="238">
        <v>11</v>
      </c>
      <c r="F357" s="238">
        <v>8</v>
      </c>
      <c r="G357" s="238">
        <v>7</v>
      </c>
      <c r="H357" s="238">
        <v>8</v>
      </c>
      <c r="I357" s="238" t="s">
        <v>240</v>
      </c>
      <c r="L357" s="237" t="s">
        <v>244</v>
      </c>
      <c r="M357" s="238" t="s">
        <v>240</v>
      </c>
      <c r="N357" s="238">
        <v>384</v>
      </c>
      <c r="O357" s="238">
        <v>489</v>
      </c>
      <c r="P357" s="238">
        <v>583</v>
      </c>
      <c r="Q357" s="238">
        <v>672</v>
      </c>
      <c r="R357" s="238">
        <v>760</v>
      </c>
      <c r="S357" s="238" t="s">
        <v>240</v>
      </c>
    </row>
    <row r="358" spans="2:19" x14ac:dyDescent="0.25">
      <c r="B358" s="237" t="s">
        <v>307</v>
      </c>
      <c r="C358" s="238" t="s">
        <v>240</v>
      </c>
      <c r="D358" s="238">
        <v>8</v>
      </c>
      <c r="E358" s="238">
        <v>26</v>
      </c>
      <c r="F358" s="238" t="s">
        <v>240</v>
      </c>
      <c r="G358" s="238">
        <v>11</v>
      </c>
      <c r="H358" s="238">
        <v>0</v>
      </c>
      <c r="I358" s="238">
        <v>7</v>
      </c>
      <c r="L358" s="237" t="s">
        <v>307</v>
      </c>
      <c r="M358" s="238">
        <v>358</v>
      </c>
      <c r="N358" s="238">
        <v>442</v>
      </c>
      <c r="O358" s="238">
        <v>577</v>
      </c>
      <c r="P358" s="238">
        <v>828</v>
      </c>
      <c r="Q358" s="238">
        <v>765</v>
      </c>
      <c r="R358" s="238">
        <v>799</v>
      </c>
      <c r="S358" s="238">
        <v>809</v>
      </c>
    </row>
    <row r="359" spans="2:19" x14ac:dyDescent="0.25">
      <c r="B359" s="237" t="s">
        <v>246</v>
      </c>
      <c r="C359" s="238" t="s">
        <v>240</v>
      </c>
      <c r="D359" s="238" t="s">
        <v>240</v>
      </c>
      <c r="E359" s="238" t="s">
        <v>240</v>
      </c>
      <c r="F359" s="238">
        <v>2</v>
      </c>
      <c r="G359" s="238">
        <v>4</v>
      </c>
      <c r="H359" s="238">
        <v>4</v>
      </c>
      <c r="I359" s="238">
        <v>2</v>
      </c>
      <c r="L359" s="237" t="s">
        <v>246</v>
      </c>
      <c r="M359" s="238" t="s">
        <v>240</v>
      </c>
      <c r="N359" s="238" t="s">
        <v>240</v>
      </c>
      <c r="O359" s="238">
        <v>286</v>
      </c>
      <c r="P359" s="238">
        <v>596</v>
      </c>
      <c r="Q359" s="238">
        <v>537</v>
      </c>
      <c r="R359" s="238">
        <v>675</v>
      </c>
      <c r="S359" s="238">
        <v>705</v>
      </c>
    </row>
    <row r="360" spans="2:19" x14ac:dyDescent="0.25">
      <c r="B360" s="237" t="s">
        <v>247</v>
      </c>
      <c r="C360" s="238" t="s">
        <v>240</v>
      </c>
      <c r="D360" s="238">
        <v>7</v>
      </c>
      <c r="E360" s="238">
        <v>8</v>
      </c>
      <c r="F360" s="238">
        <v>5</v>
      </c>
      <c r="G360" s="238">
        <v>9</v>
      </c>
      <c r="H360" s="238">
        <v>4</v>
      </c>
      <c r="I360" s="238" t="s">
        <v>240</v>
      </c>
      <c r="L360" s="237" t="s">
        <v>247</v>
      </c>
      <c r="M360" s="238" t="s">
        <v>240</v>
      </c>
      <c r="N360" s="238">
        <v>496</v>
      </c>
      <c r="O360" s="238">
        <v>758</v>
      </c>
      <c r="P360" s="260">
        <v>1255</v>
      </c>
      <c r="Q360" s="260">
        <v>1149</v>
      </c>
      <c r="R360" s="260">
        <v>1298</v>
      </c>
      <c r="S360" s="238" t="s">
        <v>240</v>
      </c>
    </row>
    <row r="361" spans="2:19" x14ac:dyDescent="0.25">
      <c r="B361" s="237" t="s">
        <v>248</v>
      </c>
      <c r="C361" s="238">
        <v>8</v>
      </c>
      <c r="D361" s="238">
        <v>7</v>
      </c>
      <c r="E361" s="238">
        <v>13</v>
      </c>
      <c r="F361" s="238">
        <v>3</v>
      </c>
      <c r="G361" s="238">
        <v>4</v>
      </c>
      <c r="H361" s="238">
        <v>1</v>
      </c>
      <c r="I361" s="238">
        <v>0</v>
      </c>
      <c r="L361" s="237" t="s">
        <v>248</v>
      </c>
      <c r="M361" s="238">
        <v>198</v>
      </c>
      <c r="N361" s="238">
        <v>289</v>
      </c>
      <c r="O361" s="238">
        <v>761</v>
      </c>
      <c r="P361" s="260">
        <v>1174</v>
      </c>
      <c r="Q361" s="260">
        <v>1009</v>
      </c>
      <c r="R361" s="238">
        <v>854</v>
      </c>
      <c r="S361" s="238">
        <v>849</v>
      </c>
    </row>
    <row r="362" spans="2:19" x14ac:dyDescent="0.25">
      <c r="B362" s="237" t="s">
        <v>249</v>
      </c>
      <c r="C362" s="238">
        <v>13</v>
      </c>
      <c r="D362" s="238">
        <v>17</v>
      </c>
      <c r="E362" s="238">
        <v>12</v>
      </c>
      <c r="F362" s="238">
        <v>9</v>
      </c>
      <c r="G362" s="238">
        <v>20</v>
      </c>
      <c r="H362" s="238">
        <v>15</v>
      </c>
      <c r="I362" s="238">
        <v>6</v>
      </c>
      <c r="L362" s="237" t="s">
        <v>249</v>
      </c>
      <c r="M362" s="238">
        <v>162</v>
      </c>
      <c r="N362" s="238">
        <v>294</v>
      </c>
      <c r="O362" s="238">
        <v>407</v>
      </c>
      <c r="P362" s="238">
        <v>701</v>
      </c>
      <c r="Q362" s="238">
        <v>960</v>
      </c>
      <c r="R362" s="238">
        <v>873</v>
      </c>
      <c r="S362" s="238">
        <v>964</v>
      </c>
    </row>
    <row r="363" spans="2:19" x14ac:dyDescent="0.25">
      <c r="B363" s="237" t="s">
        <v>250</v>
      </c>
      <c r="C363" s="238">
        <v>11</v>
      </c>
      <c r="D363" s="238">
        <v>31</v>
      </c>
      <c r="E363" s="238">
        <v>8</v>
      </c>
      <c r="F363" s="238">
        <v>9</v>
      </c>
      <c r="G363" s="238">
        <v>3</v>
      </c>
      <c r="H363" s="238">
        <v>6</v>
      </c>
      <c r="I363" s="238">
        <v>6</v>
      </c>
      <c r="L363" s="237" t="s">
        <v>250</v>
      </c>
      <c r="M363" s="238">
        <v>349</v>
      </c>
      <c r="N363" s="238">
        <v>439</v>
      </c>
      <c r="O363" s="238">
        <v>591</v>
      </c>
      <c r="P363" s="238">
        <v>914</v>
      </c>
      <c r="Q363" s="238">
        <v>800</v>
      </c>
      <c r="R363" s="238">
        <v>698</v>
      </c>
      <c r="S363" s="238">
        <v>682</v>
      </c>
    </row>
    <row r="364" spans="2:19" x14ac:dyDescent="0.25">
      <c r="B364" s="237" t="s">
        <v>251</v>
      </c>
      <c r="C364" s="238" t="s">
        <v>240</v>
      </c>
      <c r="D364" s="238" t="s">
        <v>240</v>
      </c>
      <c r="E364" s="238" t="s">
        <v>240</v>
      </c>
      <c r="F364" s="238">
        <v>0</v>
      </c>
      <c r="G364" s="238">
        <v>0</v>
      </c>
      <c r="H364" s="238">
        <v>1</v>
      </c>
      <c r="I364" s="238" t="s">
        <v>240</v>
      </c>
      <c r="L364" s="237" t="s">
        <v>251</v>
      </c>
      <c r="M364" s="238" t="s">
        <v>240</v>
      </c>
      <c r="N364" s="238" t="s">
        <v>240</v>
      </c>
      <c r="O364" s="238" t="s">
        <v>240</v>
      </c>
      <c r="P364" s="238">
        <v>729</v>
      </c>
      <c r="Q364" s="238">
        <v>722</v>
      </c>
      <c r="R364" s="238">
        <v>910</v>
      </c>
      <c r="S364" s="238" t="s">
        <v>240</v>
      </c>
    </row>
    <row r="365" spans="2:19" x14ac:dyDescent="0.25">
      <c r="B365" s="237" t="s">
        <v>252</v>
      </c>
      <c r="C365" s="238">
        <v>3</v>
      </c>
      <c r="D365" s="238">
        <v>5</v>
      </c>
      <c r="E365" s="238">
        <v>80</v>
      </c>
      <c r="F365" s="238" t="s">
        <v>240</v>
      </c>
      <c r="G365" s="238">
        <v>40</v>
      </c>
      <c r="H365" s="238">
        <v>1</v>
      </c>
      <c r="I365" s="238">
        <v>1</v>
      </c>
      <c r="L365" s="237" t="s">
        <v>252</v>
      </c>
      <c r="M365" s="238">
        <v>271</v>
      </c>
      <c r="N365" s="238">
        <v>438</v>
      </c>
      <c r="O365" s="238">
        <v>671</v>
      </c>
      <c r="P365" s="238">
        <v>621</v>
      </c>
      <c r="Q365" s="238">
        <v>571</v>
      </c>
      <c r="R365" s="238">
        <v>754</v>
      </c>
      <c r="S365" s="238">
        <v>641</v>
      </c>
    </row>
    <row r="366" spans="2:19" x14ac:dyDescent="0.25">
      <c r="B366" s="237" t="s">
        <v>253</v>
      </c>
      <c r="C366" s="238" t="s">
        <v>240</v>
      </c>
      <c r="D366" s="238" t="s">
        <v>240</v>
      </c>
      <c r="E366" s="238" t="s">
        <v>240</v>
      </c>
      <c r="F366" s="238">
        <v>6</v>
      </c>
      <c r="G366" s="238">
        <v>21</v>
      </c>
      <c r="H366" s="238">
        <v>11</v>
      </c>
      <c r="I366" s="238" t="s">
        <v>240</v>
      </c>
      <c r="L366" s="237" t="s">
        <v>253</v>
      </c>
      <c r="M366" s="238" t="s">
        <v>240</v>
      </c>
      <c r="N366" s="238" t="s">
        <v>240</v>
      </c>
      <c r="O366" s="238">
        <v>498</v>
      </c>
      <c r="P366" s="260">
        <v>1164</v>
      </c>
      <c r="Q366" s="260">
        <v>1580</v>
      </c>
      <c r="R366" s="260">
        <v>1445</v>
      </c>
      <c r="S366" s="238" t="s">
        <v>240</v>
      </c>
    </row>
    <row r="367" spans="2:19" x14ac:dyDescent="0.25">
      <c r="B367" s="237" t="s">
        <v>254</v>
      </c>
      <c r="C367" s="238" t="s">
        <v>240</v>
      </c>
      <c r="D367" s="238" t="s">
        <v>240</v>
      </c>
      <c r="E367" s="238" t="s">
        <v>240</v>
      </c>
      <c r="F367" s="238">
        <v>3</v>
      </c>
      <c r="G367" s="238">
        <v>4</v>
      </c>
      <c r="H367" s="238">
        <v>1</v>
      </c>
      <c r="I367" s="238">
        <v>3</v>
      </c>
      <c r="L367" s="237" t="s">
        <v>254</v>
      </c>
      <c r="M367" s="238" t="s">
        <v>240</v>
      </c>
      <c r="N367" s="238" t="s">
        <v>240</v>
      </c>
      <c r="O367" s="238">
        <v>238</v>
      </c>
      <c r="P367" s="238">
        <v>610</v>
      </c>
      <c r="Q367" s="238">
        <v>520</v>
      </c>
      <c r="R367" s="238">
        <v>573</v>
      </c>
      <c r="S367" s="238">
        <v>703</v>
      </c>
    </row>
    <row r="368" spans="2:19" x14ac:dyDescent="0.25">
      <c r="B368" s="237" t="s">
        <v>255</v>
      </c>
      <c r="C368" s="238" t="s">
        <v>240</v>
      </c>
      <c r="D368" s="238" t="s">
        <v>240</v>
      </c>
      <c r="E368" s="238" t="s">
        <v>240</v>
      </c>
      <c r="F368" s="238">
        <v>4</v>
      </c>
      <c r="G368" s="238">
        <v>4</v>
      </c>
      <c r="H368" s="238">
        <v>2</v>
      </c>
      <c r="I368" s="238" t="s">
        <v>240</v>
      </c>
      <c r="L368" s="237" t="s">
        <v>255</v>
      </c>
      <c r="M368" s="238" t="s">
        <v>240</v>
      </c>
      <c r="N368" s="238" t="s">
        <v>240</v>
      </c>
      <c r="O368" s="238">
        <v>166</v>
      </c>
      <c r="P368" s="238">
        <v>435</v>
      </c>
      <c r="Q368" s="238">
        <v>557</v>
      </c>
      <c r="R368" s="238">
        <v>539</v>
      </c>
      <c r="S368" s="238" t="s">
        <v>240</v>
      </c>
    </row>
    <row r="369" spans="2:19" x14ac:dyDescent="0.25">
      <c r="B369" s="237" t="s">
        <v>256</v>
      </c>
      <c r="C369" s="238">
        <v>44</v>
      </c>
      <c r="D369" s="238">
        <v>17</v>
      </c>
      <c r="E369" s="238">
        <v>15</v>
      </c>
      <c r="F369" s="238">
        <v>8</v>
      </c>
      <c r="G369" s="238">
        <v>6</v>
      </c>
      <c r="H369" s="238">
        <v>9</v>
      </c>
      <c r="I369" s="238" t="s">
        <v>240</v>
      </c>
      <c r="L369" s="237" t="s">
        <v>256</v>
      </c>
      <c r="M369" s="238">
        <v>178</v>
      </c>
      <c r="N369" s="238">
        <v>532</v>
      </c>
      <c r="O369" s="238">
        <v>914</v>
      </c>
      <c r="P369" s="260">
        <v>1139</v>
      </c>
      <c r="Q369" s="238">
        <v>971</v>
      </c>
      <c r="R369" s="260">
        <v>1255</v>
      </c>
      <c r="S369" s="238" t="s">
        <v>240</v>
      </c>
    </row>
    <row r="370" spans="2:19" x14ac:dyDescent="0.25">
      <c r="B370" s="237" t="s">
        <v>257</v>
      </c>
      <c r="C370" s="238" t="s">
        <v>240</v>
      </c>
      <c r="D370" s="238" t="s">
        <v>240</v>
      </c>
      <c r="E370" s="238" t="s">
        <v>240</v>
      </c>
      <c r="F370" s="238">
        <v>4</v>
      </c>
      <c r="G370" s="238">
        <v>2</v>
      </c>
      <c r="H370" s="238">
        <v>0</v>
      </c>
      <c r="I370" s="238" t="s">
        <v>240</v>
      </c>
      <c r="L370" s="237" t="s">
        <v>257</v>
      </c>
      <c r="M370" s="238" t="s">
        <v>240</v>
      </c>
      <c r="N370" s="238" t="s">
        <v>240</v>
      </c>
      <c r="O370" s="238">
        <v>403</v>
      </c>
      <c r="P370" s="238">
        <v>696</v>
      </c>
      <c r="Q370" s="238">
        <v>652</v>
      </c>
      <c r="R370" s="238">
        <v>930</v>
      </c>
      <c r="S370" s="238" t="s">
        <v>240</v>
      </c>
    </row>
    <row r="371" spans="2:19" x14ac:dyDescent="0.25">
      <c r="B371" s="237" t="s">
        <v>258</v>
      </c>
      <c r="C371" s="238" t="s">
        <v>240</v>
      </c>
      <c r="D371" s="238" t="s">
        <v>240</v>
      </c>
      <c r="E371" s="238" t="s">
        <v>240</v>
      </c>
      <c r="F371" s="238">
        <v>64</v>
      </c>
      <c r="G371" s="238">
        <v>30</v>
      </c>
      <c r="H371" s="238">
        <v>29</v>
      </c>
      <c r="I371" s="238">
        <v>28</v>
      </c>
      <c r="L371" s="237" t="s">
        <v>258</v>
      </c>
      <c r="M371" s="238" t="s">
        <v>240</v>
      </c>
      <c r="N371" s="238" t="s">
        <v>240</v>
      </c>
      <c r="O371" s="238">
        <v>603</v>
      </c>
      <c r="P371" s="238">
        <v>837</v>
      </c>
      <c r="Q371" s="260">
        <v>1057</v>
      </c>
      <c r="R371" s="260">
        <v>1209</v>
      </c>
      <c r="S371" s="260">
        <v>1165</v>
      </c>
    </row>
    <row r="372" spans="2:19" x14ac:dyDescent="0.25">
      <c r="B372" s="237" t="s">
        <v>259</v>
      </c>
      <c r="C372" s="238">
        <v>19</v>
      </c>
      <c r="D372" s="238">
        <v>9</v>
      </c>
      <c r="E372" s="238">
        <v>11</v>
      </c>
      <c r="F372" s="238">
        <v>8</v>
      </c>
      <c r="G372" s="238" t="s">
        <v>240</v>
      </c>
      <c r="H372" s="238">
        <v>2</v>
      </c>
      <c r="I372" s="238">
        <v>3</v>
      </c>
      <c r="L372" s="237" t="s">
        <v>259</v>
      </c>
      <c r="M372" s="238">
        <v>272</v>
      </c>
      <c r="N372" s="238">
        <v>342</v>
      </c>
      <c r="O372" s="238">
        <v>560</v>
      </c>
      <c r="P372" s="238">
        <v>903</v>
      </c>
      <c r="Q372" s="238">
        <v>905</v>
      </c>
      <c r="R372" s="260">
        <v>1048</v>
      </c>
      <c r="S372" s="260">
        <v>1057</v>
      </c>
    </row>
    <row r="373" spans="2:19" x14ac:dyDescent="0.25">
      <c r="B373" s="237" t="s">
        <v>260</v>
      </c>
      <c r="C373" s="238" t="s">
        <v>240</v>
      </c>
      <c r="D373" s="238">
        <v>0</v>
      </c>
      <c r="E373" s="238">
        <v>25</v>
      </c>
      <c r="F373" s="238">
        <v>15</v>
      </c>
      <c r="G373" s="238">
        <v>15</v>
      </c>
      <c r="H373" s="238">
        <v>9</v>
      </c>
      <c r="I373" s="238" t="s">
        <v>240</v>
      </c>
      <c r="L373" s="237" t="s">
        <v>260</v>
      </c>
      <c r="M373" s="238" t="s">
        <v>240</v>
      </c>
      <c r="N373" s="238">
        <v>472</v>
      </c>
      <c r="O373" s="238">
        <v>699</v>
      </c>
      <c r="P373" s="238">
        <v>793</v>
      </c>
      <c r="Q373" s="238">
        <v>563</v>
      </c>
      <c r="R373" s="238">
        <v>518</v>
      </c>
      <c r="S373" s="238" t="s">
        <v>240</v>
      </c>
    </row>
    <row r="374" spans="2:19" x14ac:dyDescent="0.25">
      <c r="B374" s="237" t="s">
        <v>261</v>
      </c>
      <c r="C374" s="238" t="s">
        <v>240</v>
      </c>
      <c r="D374" s="238" t="s">
        <v>240</v>
      </c>
      <c r="E374" s="238" t="s">
        <v>240</v>
      </c>
      <c r="F374" s="238">
        <v>4</v>
      </c>
      <c r="G374" s="238">
        <v>5</v>
      </c>
      <c r="H374" s="238">
        <v>3</v>
      </c>
      <c r="I374" s="238" t="s">
        <v>240</v>
      </c>
      <c r="L374" s="237" t="s">
        <v>261</v>
      </c>
      <c r="M374" s="238" t="s">
        <v>240</v>
      </c>
      <c r="N374" s="238" t="s">
        <v>240</v>
      </c>
      <c r="O374" s="238">
        <v>262</v>
      </c>
      <c r="P374" s="238">
        <v>512</v>
      </c>
      <c r="Q374" s="238">
        <v>612</v>
      </c>
      <c r="R374" s="238">
        <v>814</v>
      </c>
      <c r="S374" s="238" t="s">
        <v>240</v>
      </c>
    </row>
    <row r="375" spans="2:19" x14ac:dyDescent="0.25">
      <c r="B375" s="237" t="s">
        <v>262</v>
      </c>
      <c r="C375" s="238">
        <v>0</v>
      </c>
      <c r="D375" s="238">
        <v>0</v>
      </c>
      <c r="E375" s="238">
        <v>6</v>
      </c>
      <c r="F375" s="238">
        <v>3</v>
      </c>
      <c r="G375" s="238">
        <v>6</v>
      </c>
      <c r="H375" s="238">
        <v>1</v>
      </c>
      <c r="I375" s="238" t="s">
        <v>240</v>
      </c>
      <c r="L375" s="237" t="s">
        <v>262</v>
      </c>
      <c r="M375" s="238">
        <v>127</v>
      </c>
      <c r="N375" s="238">
        <v>321</v>
      </c>
      <c r="O375" s="238">
        <v>604</v>
      </c>
      <c r="P375" s="238">
        <v>616</v>
      </c>
      <c r="Q375" s="238">
        <v>779</v>
      </c>
      <c r="R375" s="238">
        <v>805</v>
      </c>
      <c r="S375" s="238" t="s">
        <v>240</v>
      </c>
    </row>
    <row r="376" spans="2:19" x14ac:dyDescent="0.25">
      <c r="B376" s="237" t="s">
        <v>263</v>
      </c>
      <c r="C376" s="238" t="s">
        <v>240</v>
      </c>
      <c r="D376" s="238" t="s">
        <v>240</v>
      </c>
      <c r="E376" s="238" t="s">
        <v>240</v>
      </c>
      <c r="F376" s="238">
        <v>1</v>
      </c>
      <c r="G376" s="238">
        <v>1</v>
      </c>
      <c r="H376" s="238">
        <v>1</v>
      </c>
      <c r="I376" s="238" t="s">
        <v>240</v>
      </c>
      <c r="L376" s="237" t="s">
        <v>263</v>
      </c>
      <c r="M376" s="238" t="s">
        <v>240</v>
      </c>
      <c r="N376" s="238" t="s">
        <v>240</v>
      </c>
      <c r="O376" s="238">
        <v>94</v>
      </c>
      <c r="P376" s="238">
        <v>259</v>
      </c>
      <c r="Q376" s="238">
        <v>367</v>
      </c>
      <c r="R376" s="238">
        <v>453</v>
      </c>
      <c r="S376" s="238" t="s">
        <v>240</v>
      </c>
    </row>
    <row r="377" spans="2:19" x14ac:dyDescent="0.25">
      <c r="B377" s="237" t="s">
        <v>264</v>
      </c>
      <c r="C377" s="238" t="s">
        <v>240</v>
      </c>
      <c r="D377" s="238" t="s">
        <v>240</v>
      </c>
      <c r="E377" s="238" t="s">
        <v>240</v>
      </c>
      <c r="F377" s="238">
        <v>11</v>
      </c>
      <c r="G377" s="238">
        <v>3</v>
      </c>
      <c r="H377" s="238">
        <v>2</v>
      </c>
      <c r="I377" s="238" t="s">
        <v>240</v>
      </c>
      <c r="L377" s="237" t="s">
        <v>264</v>
      </c>
      <c r="M377" s="238" t="s">
        <v>240</v>
      </c>
      <c r="N377" s="238" t="s">
        <v>240</v>
      </c>
      <c r="O377" s="238">
        <v>476</v>
      </c>
      <c r="P377" s="238">
        <v>950</v>
      </c>
      <c r="Q377" s="260">
        <v>1054</v>
      </c>
      <c r="R377" s="260">
        <v>1244</v>
      </c>
      <c r="S377" s="238" t="s">
        <v>240</v>
      </c>
    </row>
    <row r="378" spans="2:19" x14ac:dyDescent="0.25">
      <c r="B378" s="237" t="s">
        <v>265</v>
      </c>
      <c r="C378" s="238" t="s">
        <v>240</v>
      </c>
      <c r="D378" s="238" t="s">
        <v>240</v>
      </c>
      <c r="E378" s="238" t="s">
        <v>240</v>
      </c>
      <c r="F378" s="238">
        <v>4</v>
      </c>
      <c r="G378" s="238">
        <v>4</v>
      </c>
      <c r="H378" s="238">
        <v>0</v>
      </c>
      <c r="I378" s="238" t="s">
        <v>240</v>
      </c>
      <c r="L378" s="237" t="s">
        <v>265</v>
      </c>
      <c r="M378" s="238" t="s">
        <v>240</v>
      </c>
      <c r="N378" s="238" t="s">
        <v>240</v>
      </c>
      <c r="O378" s="238">
        <v>274</v>
      </c>
      <c r="P378" s="238">
        <v>506</v>
      </c>
      <c r="Q378" s="238">
        <v>787</v>
      </c>
      <c r="R378" s="238">
        <v>936</v>
      </c>
      <c r="S378" s="238" t="s">
        <v>240</v>
      </c>
    </row>
    <row r="379" spans="2:19" x14ac:dyDescent="0.25">
      <c r="B379" s="237" t="s">
        <v>266</v>
      </c>
      <c r="C379" s="238" t="s">
        <v>240</v>
      </c>
      <c r="D379" s="238">
        <v>21</v>
      </c>
      <c r="E379" s="238">
        <v>12</v>
      </c>
      <c r="F379" s="238">
        <v>9</v>
      </c>
      <c r="G379" s="238">
        <v>5</v>
      </c>
      <c r="H379" s="238">
        <v>17</v>
      </c>
      <c r="I379" s="238" t="s">
        <v>240</v>
      </c>
      <c r="L379" s="237" t="s">
        <v>266</v>
      </c>
      <c r="M379" s="238" t="s">
        <v>240</v>
      </c>
      <c r="N379" s="238">
        <v>317</v>
      </c>
      <c r="O379" s="238">
        <v>511</v>
      </c>
      <c r="P379" s="238">
        <v>693</v>
      </c>
      <c r="Q379" s="238">
        <v>697</v>
      </c>
      <c r="R379" s="238">
        <v>793</v>
      </c>
      <c r="S379" s="238" t="s">
        <v>240</v>
      </c>
    </row>
    <row r="380" spans="2:19" x14ac:dyDescent="0.25">
      <c r="B380" s="237" t="s">
        <v>267</v>
      </c>
      <c r="C380" s="238" t="s">
        <v>240</v>
      </c>
      <c r="D380" s="238">
        <v>45</v>
      </c>
      <c r="E380" s="238">
        <v>7</v>
      </c>
      <c r="F380" s="238">
        <v>7</v>
      </c>
      <c r="G380" s="238">
        <v>0</v>
      </c>
      <c r="H380" s="238">
        <v>3</v>
      </c>
      <c r="I380" s="238" t="s">
        <v>240</v>
      </c>
      <c r="L380" s="237" t="s">
        <v>267</v>
      </c>
      <c r="M380" s="238" t="s">
        <v>240</v>
      </c>
      <c r="N380" s="238">
        <v>306</v>
      </c>
      <c r="O380" s="238">
        <v>561</v>
      </c>
      <c r="P380" s="238">
        <v>791</v>
      </c>
      <c r="Q380" s="238">
        <v>766</v>
      </c>
      <c r="R380" s="238">
        <v>901</v>
      </c>
      <c r="S380" s="238" t="s">
        <v>240</v>
      </c>
    </row>
    <row r="381" spans="2:19" x14ac:dyDescent="0.25">
      <c r="B381" s="259"/>
      <c r="C381" s="259"/>
      <c r="D381" s="259"/>
      <c r="E381" s="259"/>
      <c r="F381" s="259"/>
      <c r="G381" s="259"/>
      <c r="H381" s="259"/>
      <c r="I381" s="259"/>
      <c r="L381" s="259"/>
      <c r="M381" s="259"/>
      <c r="N381" s="259"/>
      <c r="O381" s="259"/>
      <c r="P381" s="259"/>
      <c r="Q381" s="259"/>
      <c r="R381" s="259"/>
      <c r="S381" s="259"/>
    </row>
    <row r="382" spans="2:19" x14ac:dyDescent="0.25">
      <c r="B382" s="124" t="s">
        <v>528</v>
      </c>
      <c r="C382" s="124"/>
      <c r="D382" s="259"/>
      <c r="E382" s="259"/>
      <c r="F382" s="259"/>
      <c r="G382" s="259"/>
      <c r="H382" s="259"/>
      <c r="I382" s="259"/>
      <c r="L382" s="124" t="s">
        <v>528</v>
      </c>
      <c r="M382" s="124"/>
      <c r="N382" s="259"/>
      <c r="O382" s="259"/>
      <c r="P382" s="259"/>
      <c r="Q382" s="259"/>
      <c r="R382" s="259"/>
      <c r="S382" s="259"/>
    </row>
    <row r="383" spans="2:19" x14ac:dyDescent="0.25">
      <c r="B383" s="124" t="s">
        <v>240</v>
      </c>
      <c r="C383" s="124" t="s">
        <v>507</v>
      </c>
      <c r="D383" s="124"/>
      <c r="E383" s="259"/>
      <c r="F383" s="259"/>
      <c r="G383" s="259"/>
      <c r="H383" s="259"/>
      <c r="I383" s="259"/>
      <c r="L383" s="124" t="s">
        <v>240</v>
      </c>
      <c r="M383" s="124" t="s">
        <v>507</v>
      </c>
      <c r="N383" s="124"/>
      <c r="O383" s="259"/>
      <c r="P383" s="259"/>
      <c r="Q383" s="259"/>
      <c r="R383" s="259"/>
      <c r="S383" s="259"/>
    </row>
    <row r="384" spans="2:19" x14ac:dyDescent="0.25">
      <c r="B384" s="259"/>
      <c r="C384" s="259"/>
      <c r="D384" s="259"/>
      <c r="E384" s="259"/>
      <c r="F384" s="259"/>
      <c r="G384" s="259"/>
      <c r="H384" s="259"/>
      <c r="I384" s="259"/>
      <c r="L384" s="259"/>
      <c r="M384" s="259"/>
      <c r="N384" s="259"/>
      <c r="O384" s="259"/>
      <c r="P384" s="259"/>
      <c r="Q384" s="259"/>
      <c r="R384" s="259"/>
      <c r="S384" s="259"/>
    </row>
    <row r="385" spans="2:19" x14ac:dyDescent="0.25">
      <c r="B385" s="124" t="s">
        <v>523</v>
      </c>
      <c r="C385" s="124" t="s">
        <v>543</v>
      </c>
      <c r="D385" s="124"/>
      <c r="E385" s="124"/>
      <c r="F385" s="124"/>
      <c r="G385" s="124"/>
      <c r="H385" s="124"/>
      <c r="I385" s="259"/>
      <c r="L385" s="124" t="s">
        <v>523</v>
      </c>
      <c r="M385" s="124" t="s">
        <v>544</v>
      </c>
      <c r="N385" s="124"/>
      <c r="O385" s="259"/>
      <c r="P385" s="259"/>
      <c r="Q385" s="259"/>
      <c r="R385" s="259"/>
      <c r="S385" s="259"/>
    </row>
    <row r="386" spans="2:19" x14ac:dyDescent="0.25">
      <c r="B386" s="124" t="s">
        <v>526</v>
      </c>
      <c r="C386" s="124" t="s">
        <v>527</v>
      </c>
      <c r="D386" s="124"/>
      <c r="E386" s="124"/>
      <c r="F386" s="124"/>
      <c r="G386" s="259"/>
      <c r="H386" s="259"/>
      <c r="I386" s="259"/>
      <c r="L386" s="124" t="s">
        <v>526</v>
      </c>
      <c r="M386" s="124" t="s">
        <v>527</v>
      </c>
      <c r="N386" s="124"/>
      <c r="O386" s="124"/>
      <c r="P386" s="124"/>
      <c r="Q386" s="259"/>
      <c r="R386" s="259"/>
      <c r="S386" s="259"/>
    </row>
    <row r="387" spans="2:19" x14ac:dyDescent="0.25">
      <c r="B387" s="259"/>
      <c r="C387" s="259"/>
      <c r="D387" s="259"/>
      <c r="E387" s="259"/>
      <c r="F387" s="259"/>
      <c r="G387" s="259"/>
      <c r="H387" s="259"/>
      <c r="I387" s="259"/>
      <c r="L387" s="259"/>
      <c r="M387" s="259"/>
      <c r="N387" s="259"/>
      <c r="O387" s="259"/>
      <c r="P387" s="259"/>
      <c r="Q387" s="259"/>
      <c r="R387" s="259"/>
      <c r="S387" s="259"/>
    </row>
    <row r="388" spans="2:19" x14ac:dyDescent="0.25">
      <c r="B388" s="235" t="s">
        <v>455</v>
      </c>
      <c r="C388" s="236">
        <v>1988</v>
      </c>
      <c r="D388" s="236">
        <v>1994</v>
      </c>
      <c r="E388" s="236">
        <v>1999</v>
      </c>
      <c r="F388" s="236">
        <v>2005</v>
      </c>
      <c r="G388" s="236">
        <v>2010</v>
      </c>
      <c r="H388" s="236">
        <v>2015</v>
      </c>
      <c r="I388" s="236">
        <v>2020</v>
      </c>
      <c r="L388" s="235" t="s">
        <v>455</v>
      </c>
      <c r="M388" s="236">
        <v>1988</v>
      </c>
      <c r="N388" s="236">
        <v>1994</v>
      </c>
      <c r="O388" s="236">
        <v>1999</v>
      </c>
      <c r="P388" s="236">
        <v>2005</v>
      </c>
      <c r="Q388" s="236">
        <v>2010</v>
      </c>
      <c r="R388" s="236">
        <v>2015</v>
      </c>
      <c r="S388" s="236">
        <v>2020</v>
      </c>
    </row>
    <row r="389" spans="2:19" x14ac:dyDescent="0.25">
      <c r="B389" s="237" t="s">
        <v>239</v>
      </c>
      <c r="C389" s="238" t="s">
        <v>240</v>
      </c>
      <c r="D389" s="238" t="s">
        <v>240</v>
      </c>
      <c r="E389" s="238" t="s">
        <v>240</v>
      </c>
      <c r="F389" s="238" t="s">
        <v>240</v>
      </c>
      <c r="G389" s="238" t="s">
        <v>240</v>
      </c>
      <c r="H389" s="238">
        <v>5</v>
      </c>
      <c r="I389" s="238" t="s">
        <v>240</v>
      </c>
      <c r="L389" s="237" t="s">
        <v>239</v>
      </c>
      <c r="M389" s="238" t="s">
        <v>240</v>
      </c>
      <c r="N389" s="238" t="s">
        <v>240</v>
      </c>
      <c r="O389" s="238" t="s">
        <v>240</v>
      </c>
      <c r="P389" s="238" t="s">
        <v>240</v>
      </c>
      <c r="Q389" s="260">
        <v>2034</v>
      </c>
      <c r="R389" s="260">
        <v>2032</v>
      </c>
      <c r="S389" s="238" t="s">
        <v>240</v>
      </c>
    </row>
    <row r="390" spans="2:19" x14ac:dyDescent="0.25">
      <c r="B390" s="237" t="s">
        <v>513</v>
      </c>
      <c r="C390" s="238" t="s">
        <v>240</v>
      </c>
      <c r="D390" s="238" t="s">
        <v>240</v>
      </c>
      <c r="E390" s="238" t="s">
        <v>240</v>
      </c>
      <c r="F390" s="238">
        <v>4</v>
      </c>
      <c r="G390" s="238">
        <v>5</v>
      </c>
      <c r="H390" s="238">
        <v>6</v>
      </c>
      <c r="I390" s="238" t="s">
        <v>240</v>
      </c>
      <c r="L390" s="237" t="s">
        <v>513</v>
      </c>
      <c r="M390" s="238" t="s">
        <v>240</v>
      </c>
      <c r="N390" s="238" t="s">
        <v>240</v>
      </c>
      <c r="O390" s="238" t="s">
        <v>240</v>
      </c>
      <c r="P390" s="260">
        <v>2187</v>
      </c>
      <c r="Q390" s="260">
        <v>2192</v>
      </c>
      <c r="R390" s="260">
        <v>2249</v>
      </c>
      <c r="S390" s="238" t="s">
        <v>240</v>
      </c>
    </row>
    <row r="391" spans="2:19" x14ac:dyDescent="0.25">
      <c r="B391" s="237" t="s">
        <v>241</v>
      </c>
      <c r="C391" s="238">
        <v>9</v>
      </c>
      <c r="D391" s="238">
        <v>169</v>
      </c>
      <c r="E391" s="238">
        <v>1</v>
      </c>
      <c r="F391" s="238">
        <v>1</v>
      </c>
      <c r="G391" s="238">
        <v>2</v>
      </c>
      <c r="H391" s="238">
        <v>2</v>
      </c>
      <c r="I391" s="238" t="s">
        <v>240</v>
      </c>
      <c r="L391" s="237" t="s">
        <v>241</v>
      </c>
      <c r="M391" s="260">
        <v>1728</v>
      </c>
      <c r="N391" s="260">
        <v>2493</v>
      </c>
      <c r="O391" s="260">
        <v>2928</v>
      </c>
      <c r="P391" s="260">
        <v>2868</v>
      </c>
      <c r="Q391" s="260">
        <v>2841</v>
      </c>
      <c r="R391" s="260">
        <v>2864</v>
      </c>
      <c r="S391" s="238" t="s">
        <v>240</v>
      </c>
    </row>
    <row r="392" spans="2:19" x14ac:dyDescent="0.25">
      <c r="B392" s="237" t="s">
        <v>242</v>
      </c>
      <c r="C392" s="238" t="s">
        <v>240</v>
      </c>
      <c r="D392" s="238" t="s">
        <v>240</v>
      </c>
      <c r="E392" s="238" t="s">
        <v>240</v>
      </c>
      <c r="F392" s="238">
        <v>0</v>
      </c>
      <c r="G392" s="238">
        <v>0</v>
      </c>
      <c r="H392" s="238">
        <v>2</v>
      </c>
      <c r="I392" s="238">
        <v>0</v>
      </c>
      <c r="L392" s="237" t="s">
        <v>242</v>
      </c>
      <c r="M392" s="238" t="s">
        <v>240</v>
      </c>
      <c r="N392" s="238" t="s">
        <v>240</v>
      </c>
      <c r="O392" s="238">
        <v>183</v>
      </c>
      <c r="P392" s="238">
        <v>204</v>
      </c>
      <c r="Q392" s="238">
        <v>243</v>
      </c>
      <c r="R392" s="238">
        <v>522</v>
      </c>
      <c r="S392" s="238">
        <v>609</v>
      </c>
    </row>
    <row r="393" spans="2:19" x14ac:dyDescent="0.25">
      <c r="B393" s="237" t="s">
        <v>243</v>
      </c>
      <c r="C393" s="238" t="s">
        <v>240</v>
      </c>
      <c r="D393" s="238" t="s">
        <v>240</v>
      </c>
      <c r="E393" s="238" t="s">
        <v>240</v>
      </c>
      <c r="F393" s="238">
        <v>0</v>
      </c>
      <c r="G393" s="238">
        <v>1</v>
      </c>
      <c r="H393" s="238">
        <v>1</v>
      </c>
      <c r="I393" s="238" t="s">
        <v>240</v>
      </c>
      <c r="L393" s="237" t="s">
        <v>243</v>
      </c>
      <c r="M393" s="238" t="s">
        <v>240</v>
      </c>
      <c r="N393" s="238" t="s">
        <v>240</v>
      </c>
      <c r="O393" s="260">
        <v>1277</v>
      </c>
      <c r="P393" s="260">
        <v>1289</v>
      </c>
      <c r="Q393" s="260">
        <v>1404</v>
      </c>
      <c r="R393" s="260">
        <v>1488</v>
      </c>
      <c r="S393" s="238" t="s">
        <v>240</v>
      </c>
    </row>
    <row r="394" spans="2:19" x14ac:dyDescent="0.25">
      <c r="B394" s="237" t="s">
        <v>244</v>
      </c>
      <c r="C394" s="238" t="s">
        <v>240</v>
      </c>
      <c r="D394" s="238">
        <v>5</v>
      </c>
      <c r="E394" s="238">
        <v>0</v>
      </c>
      <c r="F394" s="238">
        <v>1</v>
      </c>
      <c r="G394" s="238">
        <v>3</v>
      </c>
      <c r="H394" s="238">
        <v>2</v>
      </c>
      <c r="I394" s="238" t="s">
        <v>240</v>
      </c>
      <c r="L394" s="237" t="s">
        <v>244</v>
      </c>
      <c r="M394" s="238" t="s">
        <v>240</v>
      </c>
      <c r="N394" s="260">
        <v>2064</v>
      </c>
      <c r="O394" s="260">
        <v>2625</v>
      </c>
      <c r="P394" s="260">
        <v>2738</v>
      </c>
      <c r="Q394" s="260">
        <v>3281</v>
      </c>
      <c r="R394" s="260">
        <v>2948</v>
      </c>
      <c r="S394" s="238" t="s">
        <v>240</v>
      </c>
    </row>
    <row r="395" spans="2:19" x14ac:dyDescent="0.25">
      <c r="B395" s="237" t="s">
        <v>307</v>
      </c>
      <c r="C395" s="238" t="s">
        <v>240</v>
      </c>
      <c r="D395" s="238">
        <v>8</v>
      </c>
      <c r="E395" s="238" t="s">
        <v>240</v>
      </c>
      <c r="F395" s="238" t="s">
        <v>240</v>
      </c>
      <c r="G395" s="238">
        <v>10</v>
      </c>
      <c r="H395" s="238">
        <v>0</v>
      </c>
      <c r="I395" s="238">
        <v>9</v>
      </c>
      <c r="L395" s="237" t="s">
        <v>307</v>
      </c>
      <c r="M395" s="260">
        <v>1442</v>
      </c>
      <c r="N395" s="260">
        <v>2271</v>
      </c>
      <c r="O395" s="260">
        <v>2800</v>
      </c>
      <c r="P395" s="260">
        <v>3168</v>
      </c>
      <c r="Q395" s="260">
        <v>2993</v>
      </c>
      <c r="R395" s="260">
        <v>3147</v>
      </c>
      <c r="S395" s="260">
        <v>3467</v>
      </c>
    </row>
    <row r="396" spans="2:19" x14ac:dyDescent="0.25">
      <c r="B396" s="237" t="s">
        <v>246</v>
      </c>
      <c r="C396" s="238" t="s">
        <v>240</v>
      </c>
      <c r="D396" s="238" t="s">
        <v>240</v>
      </c>
      <c r="E396" s="238" t="s">
        <v>240</v>
      </c>
      <c r="F396" s="238" t="s">
        <v>240</v>
      </c>
      <c r="G396" s="238">
        <v>2</v>
      </c>
      <c r="H396" s="238">
        <v>0</v>
      </c>
      <c r="I396" s="238">
        <v>0</v>
      </c>
      <c r="L396" s="237" t="s">
        <v>246</v>
      </c>
      <c r="M396" s="238" t="s">
        <v>240</v>
      </c>
      <c r="N396" s="238" t="s">
        <v>240</v>
      </c>
      <c r="O396" s="238">
        <v>500</v>
      </c>
      <c r="P396" s="238">
        <v>691</v>
      </c>
      <c r="Q396" s="238">
        <v>871</v>
      </c>
      <c r="R396" s="260">
        <v>1557</v>
      </c>
      <c r="S396" s="260">
        <v>1423</v>
      </c>
    </row>
    <row r="397" spans="2:19" x14ac:dyDescent="0.25">
      <c r="B397" s="237" t="s">
        <v>247</v>
      </c>
      <c r="C397" s="238" t="s">
        <v>240</v>
      </c>
      <c r="D397" s="238">
        <v>7</v>
      </c>
      <c r="E397" s="238">
        <v>0</v>
      </c>
      <c r="F397" s="238">
        <v>2</v>
      </c>
      <c r="G397" s="238">
        <v>4</v>
      </c>
      <c r="H397" s="238">
        <v>1</v>
      </c>
      <c r="I397" s="238" t="s">
        <v>240</v>
      </c>
      <c r="L397" s="237" t="s">
        <v>247</v>
      </c>
      <c r="M397" s="238" t="s">
        <v>240</v>
      </c>
      <c r="N397" s="260">
        <v>2041</v>
      </c>
      <c r="O397" s="260">
        <v>2750</v>
      </c>
      <c r="P397" s="260">
        <v>3670</v>
      </c>
      <c r="Q397" s="260">
        <v>2967</v>
      </c>
      <c r="R397" s="260">
        <v>2801</v>
      </c>
      <c r="S397" s="238" t="s">
        <v>240</v>
      </c>
    </row>
    <row r="398" spans="2:19" x14ac:dyDescent="0.25">
      <c r="B398" s="237" t="s">
        <v>248</v>
      </c>
      <c r="C398" s="238">
        <v>8</v>
      </c>
      <c r="D398" s="238">
        <v>7</v>
      </c>
      <c r="E398" s="238">
        <v>1</v>
      </c>
      <c r="F398" s="238">
        <v>1</v>
      </c>
      <c r="G398" s="238">
        <v>2</v>
      </c>
      <c r="H398" s="238">
        <v>5</v>
      </c>
      <c r="I398" s="238">
        <v>2</v>
      </c>
      <c r="L398" s="237" t="s">
        <v>248</v>
      </c>
      <c r="M398" s="238">
        <v>714</v>
      </c>
      <c r="N398" s="238">
        <v>687</v>
      </c>
      <c r="O398" s="260">
        <v>1051</v>
      </c>
      <c r="P398" s="260">
        <v>1285</v>
      </c>
      <c r="Q398" s="260">
        <v>1168</v>
      </c>
      <c r="R398" s="238">
        <v>964</v>
      </c>
      <c r="S398" s="238">
        <v>634</v>
      </c>
    </row>
    <row r="399" spans="2:19" x14ac:dyDescent="0.25">
      <c r="B399" s="237" t="s">
        <v>249</v>
      </c>
      <c r="C399" s="238">
        <v>13</v>
      </c>
      <c r="D399" s="238">
        <v>17</v>
      </c>
      <c r="E399" s="238">
        <v>2</v>
      </c>
      <c r="F399" s="238">
        <v>1</v>
      </c>
      <c r="G399" s="238">
        <v>1</v>
      </c>
      <c r="H399" s="238">
        <v>1</v>
      </c>
      <c r="I399" s="238">
        <v>5</v>
      </c>
      <c r="L399" s="237" t="s">
        <v>249</v>
      </c>
      <c r="M399" s="238">
        <v>752</v>
      </c>
      <c r="N399" s="260">
        <v>1311</v>
      </c>
      <c r="O399" s="260">
        <v>1257</v>
      </c>
      <c r="P399" s="260">
        <v>1659</v>
      </c>
      <c r="Q399" s="260">
        <v>2049</v>
      </c>
      <c r="R399" s="260">
        <v>1756</v>
      </c>
      <c r="S399" s="260">
        <v>1155</v>
      </c>
    </row>
    <row r="400" spans="2:19" x14ac:dyDescent="0.25">
      <c r="B400" s="237" t="s">
        <v>250</v>
      </c>
      <c r="C400" s="238">
        <v>11</v>
      </c>
      <c r="D400" s="238">
        <v>0</v>
      </c>
      <c r="E400" s="238">
        <v>2</v>
      </c>
      <c r="F400" s="238">
        <v>2</v>
      </c>
      <c r="G400" s="238">
        <v>1</v>
      </c>
      <c r="H400" s="238">
        <v>2</v>
      </c>
      <c r="I400" s="238">
        <v>2</v>
      </c>
      <c r="L400" s="237" t="s">
        <v>250</v>
      </c>
      <c r="M400" s="260">
        <v>1208</v>
      </c>
      <c r="N400" s="260">
        <v>1696</v>
      </c>
      <c r="O400" s="260">
        <v>1815</v>
      </c>
      <c r="P400" s="260">
        <v>1926</v>
      </c>
      <c r="Q400" s="260">
        <v>2132</v>
      </c>
      <c r="R400" s="260">
        <v>2295</v>
      </c>
      <c r="S400" s="260">
        <v>2240</v>
      </c>
    </row>
    <row r="401" spans="2:19" x14ac:dyDescent="0.25">
      <c r="B401" s="237" t="s">
        <v>251</v>
      </c>
      <c r="C401" s="238" t="s">
        <v>240</v>
      </c>
      <c r="D401" s="238" t="s">
        <v>240</v>
      </c>
      <c r="E401" s="238" t="s">
        <v>240</v>
      </c>
      <c r="F401" s="238">
        <v>0</v>
      </c>
      <c r="G401" s="238">
        <v>0</v>
      </c>
      <c r="H401" s="238">
        <v>3</v>
      </c>
      <c r="I401" s="238" t="s">
        <v>240</v>
      </c>
      <c r="L401" s="237" t="s">
        <v>251</v>
      </c>
      <c r="M401" s="238" t="s">
        <v>240</v>
      </c>
      <c r="N401" s="238" t="s">
        <v>240</v>
      </c>
      <c r="O401" s="238" t="s">
        <v>240</v>
      </c>
      <c r="P401" s="238">
        <v>853</v>
      </c>
      <c r="Q401" s="238">
        <v>767</v>
      </c>
      <c r="R401" s="238">
        <v>978</v>
      </c>
      <c r="S401" s="238" t="s">
        <v>240</v>
      </c>
    </row>
    <row r="402" spans="2:19" x14ac:dyDescent="0.25">
      <c r="B402" s="237" t="s">
        <v>252</v>
      </c>
      <c r="C402" s="238">
        <v>3</v>
      </c>
      <c r="D402" s="238">
        <v>5</v>
      </c>
      <c r="E402" s="238">
        <v>0</v>
      </c>
      <c r="F402" s="238" t="s">
        <v>240</v>
      </c>
      <c r="G402" s="238">
        <v>0</v>
      </c>
      <c r="H402" s="238">
        <v>2</v>
      </c>
      <c r="I402" s="238">
        <v>3</v>
      </c>
      <c r="L402" s="237" t="s">
        <v>252</v>
      </c>
      <c r="M402" s="260">
        <v>1304</v>
      </c>
      <c r="N402" s="260">
        <v>1815</v>
      </c>
      <c r="O402" s="260">
        <v>1703</v>
      </c>
      <c r="P402" s="260">
        <v>1680</v>
      </c>
      <c r="Q402" s="260">
        <v>1597</v>
      </c>
      <c r="R402" s="260">
        <v>1515</v>
      </c>
      <c r="S402" s="260">
        <v>1107</v>
      </c>
    </row>
    <row r="403" spans="2:19" x14ac:dyDescent="0.25">
      <c r="B403" s="237" t="s">
        <v>253</v>
      </c>
      <c r="C403" s="238" t="s">
        <v>240</v>
      </c>
      <c r="D403" s="238" t="s">
        <v>240</v>
      </c>
      <c r="E403" s="238" t="s">
        <v>240</v>
      </c>
      <c r="F403" s="238">
        <v>9</v>
      </c>
      <c r="G403" s="238">
        <v>1</v>
      </c>
      <c r="H403" s="238">
        <v>0</v>
      </c>
      <c r="I403" s="238" t="s">
        <v>240</v>
      </c>
      <c r="L403" s="237" t="s">
        <v>253</v>
      </c>
      <c r="M403" s="238" t="s">
        <v>240</v>
      </c>
      <c r="N403" s="238" t="s">
        <v>240</v>
      </c>
      <c r="O403" s="260">
        <v>1757</v>
      </c>
      <c r="P403" s="260">
        <v>2044</v>
      </c>
      <c r="Q403" s="260">
        <v>2411</v>
      </c>
      <c r="R403" s="260">
        <v>1563</v>
      </c>
      <c r="S403" s="238" t="s">
        <v>240</v>
      </c>
    </row>
    <row r="404" spans="2:19" x14ac:dyDescent="0.25">
      <c r="B404" s="237" t="s">
        <v>254</v>
      </c>
      <c r="C404" s="238" t="s">
        <v>240</v>
      </c>
      <c r="D404" s="238" t="s">
        <v>240</v>
      </c>
      <c r="E404" s="238" t="s">
        <v>240</v>
      </c>
      <c r="F404" s="238" t="s">
        <v>240</v>
      </c>
      <c r="G404" s="238">
        <v>0</v>
      </c>
      <c r="H404" s="238">
        <v>0</v>
      </c>
      <c r="I404" s="238">
        <v>0</v>
      </c>
      <c r="L404" s="237" t="s">
        <v>254</v>
      </c>
      <c r="M404" s="238" t="s">
        <v>240</v>
      </c>
      <c r="N404" s="238" t="s">
        <v>240</v>
      </c>
      <c r="O404" s="238">
        <v>316</v>
      </c>
      <c r="P404" s="238">
        <v>667</v>
      </c>
      <c r="Q404" s="238">
        <v>742</v>
      </c>
      <c r="R404" s="260">
        <v>1029</v>
      </c>
      <c r="S404" s="260">
        <v>1188</v>
      </c>
    </row>
    <row r="405" spans="2:19" x14ac:dyDescent="0.25">
      <c r="B405" s="237" t="s">
        <v>255</v>
      </c>
      <c r="C405" s="238" t="s">
        <v>240</v>
      </c>
      <c r="D405" s="238" t="s">
        <v>240</v>
      </c>
      <c r="E405" s="238" t="s">
        <v>240</v>
      </c>
      <c r="F405" s="238">
        <v>1</v>
      </c>
      <c r="G405" s="238">
        <v>0</v>
      </c>
      <c r="H405" s="238">
        <v>0</v>
      </c>
      <c r="I405" s="238" t="s">
        <v>240</v>
      </c>
      <c r="L405" s="237" t="s">
        <v>255</v>
      </c>
      <c r="M405" s="238" t="s">
        <v>240</v>
      </c>
      <c r="N405" s="238" t="s">
        <v>240</v>
      </c>
      <c r="O405" s="238">
        <v>259</v>
      </c>
      <c r="P405" s="238">
        <v>402</v>
      </c>
      <c r="Q405" s="238">
        <v>574</v>
      </c>
      <c r="R405" s="238">
        <v>809</v>
      </c>
      <c r="S405" s="238" t="s">
        <v>240</v>
      </c>
    </row>
    <row r="406" spans="2:19" x14ac:dyDescent="0.25">
      <c r="B406" s="237" t="s">
        <v>256</v>
      </c>
      <c r="C406" s="238">
        <v>44</v>
      </c>
      <c r="D406" s="238">
        <v>17</v>
      </c>
      <c r="E406" s="238">
        <v>2</v>
      </c>
      <c r="F406" s="238">
        <v>4</v>
      </c>
      <c r="G406" s="238">
        <v>2</v>
      </c>
      <c r="H406" s="238">
        <v>1</v>
      </c>
      <c r="I406" s="238" t="s">
        <v>240</v>
      </c>
      <c r="L406" s="237" t="s">
        <v>256</v>
      </c>
      <c r="M406" s="260">
        <v>1950</v>
      </c>
      <c r="N406" s="260">
        <v>4431</v>
      </c>
      <c r="O406" s="260">
        <v>3762</v>
      </c>
      <c r="P406" s="260">
        <v>3869</v>
      </c>
      <c r="Q406" s="260">
        <v>3297</v>
      </c>
      <c r="R406" s="260">
        <v>3454</v>
      </c>
      <c r="S406" s="238" t="s">
        <v>240</v>
      </c>
    </row>
    <row r="407" spans="2:19" x14ac:dyDescent="0.25">
      <c r="B407" s="237" t="s">
        <v>257</v>
      </c>
      <c r="C407" s="238" t="s">
        <v>240</v>
      </c>
      <c r="D407" s="238" t="s">
        <v>240</v>
      </c>
      <c r="E407" s="238" t="s">
        <v>240</v>
      </c>
      <c r="F407" s="238">
        <v>0</v>
      </c>
      <c r="G407" s="238">
        <v>0</v>
      </c>
      <c r="H407" s="238">
        <v>0</v>
      </c>
      <c r="I407" s="238" t="s">
        <v>240</v>
      </c>
      <c r="L407" s="237" t="s">
        <v>257</v>
      </c>
      <c r="M407" s="238" t="s">
        <v>240</v>
      </c>
      <c r="N407" s="238" t="s">
        <v>240</v>
      </c>
      <c r="O407" s="238">
        <v>548</v>
      </c>
      <c r="P407" s="238">
        <v>909</v>
      </c>
      <c r="Q407" s="238">
        <v>854</v>
      </c>
      <c r="R407" s="238">
        <v>853</v>
      </c>
      <c r="S407" s="238" t="s">
        <v>240</v>
      </c>
    </row>
    <row r="408" spans="2:19" x14ac:dyDescent="0.25">
      <c r="B408" s="237" t="s">
        <v>258</v>
      </c>
      <c r="C408" s="238" t="s">
        <v>240</v>
      </c>
      <c r="D408" s="238" t="s">
        <v>240</v>
      </c>
      <c r="E408" s="238" t="s">
        <v>240</v>
      </c>
      <c r="F408" s="238">
        <v>10</v>
      </c>
      <c r="G408" s="238">
        <v>20</v>
      </c>
      <c r="H408" s="238">
        <v>33</v>
      </c>
      <c r="I408" s="238">
        <v>32</v>
      </c>
      <c r="L408" s="237" t="s">
        <v>258</v>
      </c>
      <c r="M408" s="238" t="s">
        <v>240</v>
      </c>
      <c r="N408" s="238" t="s">
        <v>240</v>
      </c>
      <c r="O408" s="260">
        <v>2079</v>
      </c>
      <c r="P408" s="260">
        <v>2879</v>
      </c>
      <c r="Q408" s="260">
        <v>2226</v>
      </c>
      <c r="R408" s="260">
        <v>2243</v>
      </c>
      <c r="S408" s="260">
        <v>2160</v>
      </c>
    </row>
    <row r="409" spans="2:19" x14ac:dyDescent="0.25">
      <c r="B409" s="237" t="s">
        <v>259</v>
      </c>
      <c r="C409" s="238">
        <v>19</v>
      </c>
      <c r="D409" s="238">
        <v>9</v>
      </c>
      <c r="E409" s="238">
        <v>25</v>
      </c>
      <c r="F409" s="238">
        <v>55</v>
      </c>
      <c r="G409" s="238" t="s">
        <v>240</v>
      </c>
      <c r="H409" s="238">
        <v>45</v>
      </c>
      <c r="I409" s="238">
        <v>43</v>
      </c>
      <c r="L409" s="237" t="s">
        <v>259</v>
      </c>
      <c r="M409" s="260">
        <v>1558</v>
      </c>
      <c r="N409" s="260">
        <v>1936</v>
      </c>
      <c r="O409" s="260">
        <v>2659</v>
      </c>
      <c r="P409" s="260">
        <v>3193</v>
      </c>
      <c r="Q409" s="260">
        <v>3193</v>
      </c>
      <c r="R409" s="260">
        <v>2735</v>
      </c>
      <c r="S409" s="260">
        <v>2549</v>
      </c>
    </row>
    <row r="410" spans="2:19" x14ac:dyDescent="0.25">
      <c r="B410" s="237" t="s">
        <v>260</v>
      </c>
      <c r="C410" s="238" t="s">
        <v>240</v>
      </c>
      <c r="D410" s="238">
        <v>0</v>
      </c>
      <c r="E410" s="238">
        <v>2</v>
      </c>
      <c r="F410" s="238">
        <v>5</v>
      </c>
      <c r="G410" s="238">
        <v>1</v>
      </c>
      <c r="H410" s="238">
        <v>3</v>
      </c>
      <c r="I410" s="238" t="s">
        <v>240</v>
      </c>
      <c r="L410" s="237" t="s">
        <v>260</v>
      </c>
      <c r="M410" s="238" t="s">
        <v>240</v>
      </c>
      <c r="N410" s="260">
        <v>1988</v>
      </c>
      <c r="O410" s="260">
        <v>3267</v>
      </c>
      <c r="P410" s="260">
        <v>3809</v>
      </c>
      <c r="Q410" s="260">
        <v>4247</v>
      </c>
      <c r="R410" s="260">
        <v>3958</v>
      </c>
      <c r="S410" s="238" t="s">
        <v>240</v>
      </c>
    </row>
    <row r="411" spans="2:19" x14ac:dyDescent="0.25">
      <c r="B411" s="237" t="s">
        <v>261</v>
      </c>
      <c r="C411" s="238" t="s">
        <v>240</v>
      </c>
      <c r="D411" s="238" t="s">
        <v>240</v>
      </c>
      <c r="E411" s="238" t="s">
        <v>240</v>
      </c>
      <c r="F411" s="238">
        <v>0</v>
      </c>
      <c r="G411" s="238">
        <v>1</v>
      </c>
      <c r="H411" s="238">
        <v>0</v>
      </c>
      <c r="I411" s="238" t="s">
        <v>240</v>
      </c>
      <c r="L411" s="237" t="s">
        <v>261</v>
      </c>
      <c r="M411" s="238" t="s">
        <v>240</v>
      </c>
      <c r="N411" s="238" t="s">
        <v>240</v>
      </c>
      <c r="O411" s="238">
        <v>632</v>
      </c>
      <c r="P411" s="238">
        <v>662</v>
      </c>
      <c r="Q411" s="260">
        <v>1125</v>
      </c>
      <c r="R411" s="260">
        <v>1089</v>
      </c>
      <c r="S411" s="238" t="s">
        <v>240</v>
      </c>
    </row>
    <row r="412" spans="2:19" x14ac:dyDescent="0.25">
      <c r="B412" s="237" t="s">
        <v>262</v>
      </c>
      <c r="C412" s="238">
        <v>14</v>
      </c>
      <c r="D412" s="238">
        <v>24</v>
      </c>
      <c r="E412" s="238">
        <v>0</v>
      </c>
      <c r="F412" s="238">
        <v>1</v>
      </c>
      <c r="G412" s="238">
        <v>1</v>
      </c>
      <c r="H412" s="238">
        <v>0</v>
      </c>
      <c r="I412" s="238" t="s">
        <v>240</v>
      </c>
      <c r="L412" s="237" t="s">
        <v>262</v>
      </c>
      <c r="M412" s="238">
        <v>471</v>
      </c>
      <c r="N412" s="238">
        <v>604</v>
      </c>
      <c r="O412" s="238">
        <v>889</v>
      </c>
      <c r="P412" s="260">
        <v>1182</v>
      </c>
      <c r="Q412" s="260">
        <v>1229</v>
      </c>
      <c r="R412" s="260">
        <v>1031</v>
      </c>
      <c r="S412" s="238" t="s">
        <v>240</v>
      </c>
    </row>
    <row r="413" spans="2:19" x14ac:dyDescent="0.25">
      <c r="B413" s="237" t="s">
        <v>263</v>
      </c>
      <c r="C413" s="238" t="s">
        <v>240</v>
      </c>
      <c r="D413" s="238" t="s">
        <v>240</v>
      </c>
      <c r="E413" s="238" t="s">
        <v>240</v>
      </c>
      <c r="F413" s="238">
        <v>0</v>
      </c>
      <c r="G413" s="238">
        <v>0</v>
      </c>
      <c r="H413" s="238">
        <v>0</v>
      </c>
      <c r="I413" s="238" t="s">
        <v>240</v>
      </c>
      <c r="L413" s="237" t="s">
        <v>263</v>
      </c>
      <c r="M413" s="238" t="s">
        <v>240</v>
      </c>
      <c r="N413" s="238" t="s">
        <v>240</v>
      </c>
      <c r="O413" s="238">
        <v>113</v>
      </c>
      <c r="P413" s="238">
        <v>224</v>
      </c>
      <c r="Q413" s="238">
        <v>296</v>
      </c>
      <c r="R413" s="238">
        <v>358</v>
      </c>
      <c r="S413" s="238" t="s">
        <v>240</v>
      </c>
    </row>
    <row r="414" spans="2:19" x14ac:dyDescent="0.25">
      <c r="B414" s="237" t="s">
        <v>264</v>
      </c>
      <c r="C414" s="238" t="s">
        <v>240</v>
      </c>
      <c r="D414" s="238" t="s">
        <v>240</v>
      </c>
      <c r="E414" s="238" t="s">
        <v>240</v>
      </c>
      <c r="F414" s="238">
        <v>1</v>
      </c>
      <c r="G414" s="238">
        <v>11</v>
      </c>
      <c r="H414" s="238">
        <v>13</v>
      </c>
      <c r="I414" s="238" t="s">
        <v>240</v>
      </c>
      <c r="L414" s="237" t="s">
        <v>264</v>
      </c>
      <c r="M414" s="238" t="s">
        <v>240</v>
      </c>
      <c r="N414" s="238" t="s">
        <v>240</v>
      </c>
      <c r="O414" s="260">
        <v>1726</v>
      </c>
      <c r="P414" s="260">
        <v>2234</v>
      </c>
      <c r="Q414" s="260">
        <v>2285</v>
      </c>
      <c r="R414" s="260">
        <v>1844</v>
      </c>
      <c r="S414" s="238" t="s">
        <v>240</v>
      </c>
    </row>
    <row r="415" spans="2:19" x14ac:dyDescent="0.25">
      <c r="B415" s="237" t="s">
        <v>265</v>
      </c>
      <c r="C415" s="238" t="s">
        <v>240</v>
      </c>
      <c r="D415" s="238" t="s">
        <v>240</v>
      </c>
      <c r="E415" s="238" t="s">
        <v>240</v>
      </c>
      <c r="F415" s="238">
        <v>0</v>
      </c>
      <c r="G415" s="238">
        <v>0</v>
      </c>
      <c r="H415" s="238">
        <v>0</v>
      </c>
      <c r="I415" s="238" t="s">
        <v>240</v>
      </c>
      <c r="L415" s="237" t="s">
        <v>265</v>
      </c>
      <c r="M415" s="238" t="s">
        <v>240</v>
      </c>
      <c r="N415" s="238" t="s">
        <v>240</v>
      </c>
      <c r="O415" s="238">
        <v>875</v>
      </c>
      <c r="P415" s="238">
        <v>712</v>
      </c>
      <c r="Q415" s="260">
        <v>1077</v>
      </c>
      <c r="R415" s="260">
        <v>1160</v>
      </c>
      <c r="S415" s="238" t="s">
        <v>240</v>
      </c>
    </row>
    <row r="416" spans="2:19" x14ac:dyDescent="0.25">
      <c r="B416" s="237" t="s">
        <v>266</v>
      </c>
      <c r="C416" s="238" t="s">
        <v>240</v>
      </c>
      <c r="D416" s="238">
        <v>12</v>
      </c>
      <c r="E416" s="238">
        <v>6</v>
      </c>
      <c r="F416" s="238">
        <v>8</v>
      </c>
      <c r="G416" s="238">
        <v>21</v>
      </c>
      <c r="H416" s="238">
        <v>21</v>
      </c>
      <c r="I416" s="238" t="s">
        <v>240</v>
      </c>
      <c r="L416" s="237" t="s">
        <v>266</v>
      </c>
      <c r="M416" s="238" t="s">
        <v>240</v>
      </c>
      <c r="N416" s="260">
        <v>1714</v>
      </c>
      <c r="O416" s="260">
        <v>1952</v>
      </c>
      <c r="P416" s="260">
        <v>2731</v>
      </c>
      <c r="Q416" s="260">
        <v>2806</v>
      </c>
      <c r="R416" s="260">
        <v>2824</v>
      </c>
      <c r="S416" s="238" t="s">
        <v>240</v>
      </c>
    </row>
    <row r="417" spans="2:19" x14ac:dyDescent="0.25">
      <c r="B417" s="237" t="s">
        <v>267</v>
      </c>
      <c r="C417" s="238" t="s">
        <v>240</v>
      </c>
      <c r="D417" s="238">
        <v>20</v>
      </c>
      <c r="E417" s="238">
        <v>14</v>
      </c>
      <c r="F417" s="238" t="s">
        <v>240</v>
      </c>
      <c r="G417" s="238">
        <v>0</v>
      </c>
      <c r="H417" s="238">
        <v>68</v>
      </c>
      <c r="I417" s="238" t="s">
        <v>240</v>
      </c>
      <c r="L417" s="237" t="s">
        <v>267</v>
      </c>
      <c r="M417" s="238" t="s">
        <v>240</v>
      </c>
      <c r="N417" s="260">
        <v>2268</v>
      </c>
      <c r="O417" s="260">
        <v>3169</v>
      </c>
      <c r="P417" s="260">
        <v>3398</v>
      </c>
      <c r="Q417" s="260">
        <v>3730</v>
      </c>
      <c r="R417" s="260">
        <v>4075</v>
      </c>
      <c r="S417" s="238" t="s">
        <v>240</v>
      </c>
    </row>
    <row r="418" spans="2:19" x14ac:dyDescent="0.25">
      <c r="B418" s="259"/>
      <c r="C418" s="259"/>
      <c r="D418" s="259"/>
      <c r="E418" s="259"/>
      <c r="F418" s="259"/>
      <c r="G418" s="259"/>
      <c r="H418" s="259"/>
      <c r="I418" s="259"/>
      <c r="L418" s="259"/>
      <c r="M418" s="259"/>
      <c r="N418" s="259"/>
      <c r="O418" s="259"/>
      <c r="P418" s="259"/>
      <c r="Q418" s="259"/>
      <c r="R418" s="259"/>
      <c r="S418" s="259"/>
    </row>
    <row r="419" spans="2:19" x14ac:dyDescent="0.25">
      <c r="B419" s="124" t="s">
        <v>528</v>
      </c>
      <c r="C419" s="124"/>
      <c r="D419" s="259"/>
      <c r="E419" s="259"/>
      <c r="F419" s="259"/>
      <c r="G419" s="259"/>
      <c r="H419" s="259"/>
      <c r="I419" s="259"/>
      <c r="L419" s="124" t="s">
        <v>528</v>
      </c>
      <c r="M419" s="124"/>
      <c r="N419" s="259"/>
      <c r="O419" s="259"/>
      <c r="P419" s="259"/>
      <c r="Q419" s="259"/>
      <c r="R419" s="259"/>
      <c r="S419" s="259"/>
    </row>
    <row r="420" spans="2:19" x14ac:dyDescent="0.25">
      <c r="B420" s="124" t="s">
        <v>240</v>
      </c>
      <c r="C420" s="124" t="s">
        <v>507</v>
      </c>
      <c r="D420" s="124"/>
      <c r="E420" s="259"/>
      <c r="F420" s="259"/>
      <c r="G420" s="259"/>
      <c r="H420" s="259"/>
      <c r="I420" s="259"/>
      <c r="L420" s="124" t="s">
        <v>240</v>
      </c>
      <c r="M420" s="124" t="s">
        <v>507</v>
      </c>
      <c r="N420" s="124"/>
      <c r="O420" s="259"/>
      <c r="P420" s="259"/>
      <c r="Q420" s="259"/>
      <c r="R420" s="259"/>
      <c r="S420" s="259"/>
    </row>
    <row r="421" spans="2:19" x14ac:dyDescent="0.25">
      <c r="L421" s="259"/>
      <c r="M421" s="259"/>
      <c r="N421" s="259"/>
      <c r="O421" s="259"/>
      <c r="P421" s="259"/>
      <c r="Q421" s="259"/>
      <c r="R421" s="259"/>
      <c r="S421" s="259"/>
    </row>
    <row r="422" spans="2:19" x14ac:dyDescent="0.25">
      <c r="L422" s="124" t="s">
        <v>523</v>
      </c>
      <c r="M422" s="124" t="s">
        <v>545</v>
      </c>
      <c r="N422" s="259"/>
      <c r="O422" s="259"/>
      <c r="P422" s="259"/>
      <c r="Q422" s="259"/>
      <c r="R422" s="259"/>
      <c r="S422" s="259"/>
    </row>
    <row r="423" spans="2:19" x14ac:dyDescent="0.25">
      <c r="L423" s="124" t="s">
        <v>526</v>
      </c>
      <c r="M423" s="124" t="s">
        <v>527</v>
      </c>
      <c r="N423" s="124"/>
      <c r="O423" s="124"/>
      <c r="P423" s="124"/>
      <c r="Q423" s="259"/>
      <c r="R423" s="259"/>
      <c r="S423" s="259"/>
    </row>
    <row r="424" spans="2:19" x14ac:dyDescent="0.25">
      <c r="L424" s="259"/>
      <c r="M424" s="259"/>
      <c r="N424" s="259"/>
      <c r="O424" s="259"/>
      <c r="P424" s="259"/>
      <c r="Q424" s="259"/>
      <c r="R424" s="259"/>
      <c r="S424" s="259"/>
    </row>
    <row r="425" spans="2:19" x14ac:dyDescent="0.25">
      <c r="L425" s="235" t="s">
        <v>455</v>
      </c>
      <c r="M425" s="236">
        <v>1988</v>
      </c>
      <c r="N425" s="236">
        <v>1994</v>
      </c>
      <c r="O425" s="236">
        <v>1999</v>
      </c>
      <c r="P425" s="236">
        <v>2005</v>
      </c>
      <c r="Q425" s="236">
        <v>2010</v>
      </c>
      <c r="R425" s="236">
        <v>2015</v>
      </c>
      <c r="S425" s="236">
        <v>2020</v>
      </c>
    </row>
    <row r="426" spans="2:19" x14ac:dyDescent="0.25">
      <c r="L426" s="237" t="s">
        <v>239</v>
      </c>
      <c r="M426" s="238" t="s">
        <v>240</v>
      </c>
      <c r="N426" s="238" t="s">
        <v>240</v>
      </c>
      <c r="O426" s="238" t="s">
        <v>240</v>
      </c>
      <c r="P426" s="238" t="s">
        <v>240</v>
      </c>
      <c r="Q426" s="238">
        <v>225</v>
      </c>
      <c r="R426" s="238">
        <v>244</v>
      </c>
      <c r="S426" s="238" t="s">
        <v>240</v>
      </c>
    </row>
    <row r="427" spans="2:19" x14ac:dyDescent="0.25">
      <c r="L427" s="237" t="s">
        <v>513</v>
      </c>
      <c r="M427" s="238" t="s">
        <v>240</v>
      </c>
      <c r="N427" s="238" t="s">
        <v>240</v>
      </c>
      <c r="O427" s="238" t="s">
        <v>240</v>
      </c>
      <c r="P427" s="238">
        <v>238</v>
      </c>
      <c r="Q427" s="238">
        <v>268</v>
      </c>
      <c r="R427" s="238">
        <v>262</v>
      </c>
      <c r="S427" s="238" t="s">
        <v>240</v>
      </c>
    </row>
    <row r="428" spans="2:19" x14ac:dyDescent="0.25">
      <c r="L428" s="237" t="s">
        <v>241</v>
      </c>
      <c r="M428" s="238">
        <v>53</v>
      </c>
      <c r="N428" s="238">
        <v>104</v>
      </c>
      <c r="O428" s="238">
        <v>131</v>
      </c>
      <c r="P428" s="238">
        <v>136</v>
      </c>
      <c r="Q428" s="238">
        <v>147</v>
      </c>
      <c r="R428" s="238">
        <v>173</v>
      </c>
      <c r="S428" s="238" t="s">
        <v>240</v>
      </c>
    </row>
    <row r="429" spans="2:19" x14ac:dyDescent="0.25">
      <c r="L429" s="237" t="s">
        <v>242</v>
      </c>
      <c r="M429" s="238" t="s">
        <v>240</v>
      </c>
      <c r="N429" s="238" t="s">
        <v>240</v>
      </c>
      <c r="O429" s="238">
        <v>33</v>
      </c>
      <c r="P429" s="238">
        <v>34</v>
      </c>
      <c r="Q429" s="238">
        <v>31</v>
      </c>
      <c r="R429" s="238">
        <v>58</v>
      </c>
      <c r="S429" s="238">
        <v>43</v>
      </c>
    </row>
    <row r="430" spans="2:19" x14ac:dyDescent="0.25">
      <c r="L430" s="237" t="s">
        <v>243</v>
      </c>
      <c r="M430" s="238" t="s">
        <v>240</v>
      </c>
      <c r="N430" s="238" t="s">
        <v>240</v>
      </c>
      <c r="O430" s="238">
        <v>57</v>
      </c>
      <c r="P430" s="238">
        <v>66</v>
      </c>
      <c r="Q430" s="238">
        <v>94</v>
      </c>
      <c r="R430" s="238">
        <v>92</v>
      </c>
      <c r="S430" s="238" t="s">
        <v>240</v>
      </c>
    </row>
    <row r="431" spans="2:19" x14ac:dyDescent="0.25">
      <c r="L431" s="237" t="s">
        <v>244</v>
      </c>
      <c r="M431" s="238" t="s">
        <v>240</v>
      </c>
      <c r="N431" s="238">
        <v>75</v>
      </c>
      <c r="O431" s="238">
        <v>99</v>
      </c>
      <c r="P431" s="238">
        <v>100</v>
      </c>
      <c r="Q431" s="238">
        <v>169</v>
      </c>
      <c r="R431" s="238">
        <v>140</v>
      </c>
      <c r="S431" s="238" t="s">
        <v>240</v>
      </c>
    </row>
    <row r="432" spans="2:19" x14ac:dyDescent="0.25">
      <c r="L432" s="237" t="s">
        <v>307</v>
      </c>
      <c r="M432" s="238" t="s">
        <v>240</v>
      </c>
      <c r="N432" s="238">
        <v>26</v>
      </c>
      <c r="O432" s="238">
        <v>119</v>
      </c>
      <c r="P432" s="238">
        <v>236</v>
      </c>
      <c r="Q432" s="238">
        <v>236</v>
      </c>
      <c r="R432" s="238">
        <v>261</v>
      </c>
      <c r="S432" s="238">
        <v>315</v>
      </c>
    </row>
    <row r="433" spans="12:19" x14ac:dyDescent="0.25">
      <c r="L433" s="237" t="s">
        <v>246</v>
      </c>
      <c r="M433" s="238" t="s">
        <v>240</v>
      </c>
      <c r="N433" s="238" t="s">
        <v>240</v>
      </c>
      <c r="O433" s="238">
        <v>71</v>
      </c>
      <c r="P433" s="238">
        <v>145</v>
      </c>
      <c r="Q433" s="238">
        <v>116</v>
      </c>
      <c r="R433" s="238">
        <v>188</v>
      </c>
      <c r="S433" s="238">
        <v>135</v>
      </c>
    </row>
    <row r="434" spans="12:19" x14ac:dyDescent="0.25">
      <c r="L434" s="237" t="s">
        <v>247</v>
      </c>
      <c r="M434" s="238" t="s">
        <v>240</v>
      </c>
      <c r="N434" s="238">
        <v>443</v>
      </c>
      <c r="O434" s="238">
        <v>416</v>
      </c>
      <c r="P434" s="238">
        <v>687</v>
      </c>
      <c r="Q434" s="238">
        <v>660</v>
      </c>
      <c r="R434" s="238">
        <v>776</v>
      </c>
      <c r="S434" s="238" t="s">
        <v>240</v>
      </c>
    </row>
    <row r="435" spans="12:19" x14ac:dyDescent="0.25">
      <c r="L435" s="237" t="s">
        <v>248</v>
      </c>
      <c r="M435" s="238">
        <v>247</v>
      </c>
      <c r="N435" s="238">
        <v>396</v>
      </c>
      <c r="O435" s="238">
        <v>564</v>
      </c>
      <c r="P435" s="238">
        <v>738</v>
      </c>
      <c r="Q435" s="238">
        <v>847</v>
      </c>
      <c r="R435" s="238">
        <v>688</v>
      </c>
      <c r="S435" s="238">
        <v>686</v>
      </c>
    </row>
    <row r="436" spans="12:19" x14ac:dyDescent="0.25">
      <c r="L436" s="237" t="s">
        <v>249</v>
      </c>
      <c r="M436" s="238">
        <v>253</v>
      </c>
      <c r="N436" s="238">
        <v>234</v>
      </c>
      <c r="O436" s="238">
        <v>288</v>
      </c>
      <c r="P436" s="238">
        <v>292</v>
      </c>
      <c r="Q436" s="238">
        <v>321</v>
      </c>
      <c r="R436" s="238">
        <v>419</v>
      </c>
      <c r="S436" s="238">
        <v>448</v>
      </c>
    </row>
    <row r="437" spans="12:19" x14ac:dyDescent="0.25">
      <c r="L437" s="237" t="s">
        <v>250</v>
      </c>
      <c r="M437" s="238">
        <v>92</v>
      </c>
      <c r="N437" s="238">
        <v>102</v>
      </c>
      <c r="O437" s="238">
        <v>97</v>
      </c>
      <c r="P437" s="238">
        <v>165</v>
      </c>
      <c r="Q437" s="238">
        <v>143</v>
      </c>
      <c r="R437" s="238">
        <v>175</v>
      </c>
      <c r="S437" s="238">
        <v>171</v>
      </c>
    </row>
    <row r="438" spans="12:19" x14ac:dyDescent="0.25">
      <c r="L438" s="237" t="s">
        <v>251</v>
      </c>
      <c r="M438" s="238" t="s">
        <v>240</v>
      </c>
      <c r="N438" s="238" t="s">
        <v>240</v>
      </c>
      <c r="O438" s="238" t="s">
        <v>240</v>
      </c>
      <c r="P438" s="238">
        <v>105</v>
      </c>
      <c r="Q438" s="238">
        <v>118</v>
      </c>
      <c r="R438" s="238">
        <v>172</v>
      </c>
      <c r="S438" s="238" t="s">
        <v>240</v>
      </c>
    </row>
    <row r="439" spans="12:19" x14ac:dyDescent="0.25">
      <c r="L439" s="237" t="s">
        <v>252</v>
      </c>
      <c r="M439" s="238">
        <v>71</v>
      </c>
      <c r="N439" s="238">
        <v>136</v>
      </c>
      <c r="O439" s="238">
        <v>219</v>
      </c>
      <c r="P439" s="238">
        <v>202</v>
      </c>
      <c r="Q439" s="238">
        <v>218</v>
      </c>
      <c r="R439" s="238">
        <v>177</v>
      </c>
      <c r="S439" s="238">
        <v>161</v>
      </c>
    </row>
    <row r="440" spans="12:19" x14ac:dyDescent="0.25">
      <c r="L440" s="237" t="s">
        <v>253</v>
      </c>
      <c r="M440" s="238" t="s">
        <v>240</v>
      </c>
      <c r="N440" s="238" t="s">
        <v>240</v>
      </c>
      <c r="O440" s="238">
        <v>996</v>
      </c>
      <c r="P440" s="260">
        <v>1354</v>
      </c>
      <c r="Q440" s="260">
        <v>1522</v>
      </c>
      <c r="R440" s="260">
        <v>1605</v>
      </c>
      <c r="S440" s="238" t="s">
        <v>240</v>
      </c>
    </row>
    <row r="441" spans="12:19" x14ac:dyDescent="0.25">
      <c r="L441" s="237" t="s">
        <v>254</v>
      </c>
      <c r="M441" s="238" t="s">
        <v>240</v>
      </c>
      <c r="N441" s="238" t="s">
        <v>240</v>
      </c>
      <c r="O441" s="238">
        <v>55</v>
      </c>
      <c r="P441" s="238">
        <v>145</v>
      </c>
      <c r="Q441" s="238">
        <v>191</v>
      </c>
      <c r="R441" s="238">
        <v>170</v>
      </c>
      <c r="S441" s="238">
        <v>175</v>
      </c>
    </row>
    <row r="442" spans="12:19" x14ac:dyDescent="0.25">
      <c r="L442" s="237" t="s">
        <v>255</v>
      </c>
      <c r="M442" s="238" t="s">
        <v>240</v>
      </c>
      <c r="N442" s="238" t="s">
        <v>240</v>
      </c>
      <c r="O442" s="238">
        <v>43</v>
      </c>
      <c r="P442" s="238">
        <v>102</v>
      </c>
      <c r="Q442" s="238">
        <v>68</v>
      </c>
      <c r="R442" s="238">
        <v>100</v>
      </c>
      <c r="S442" s="238" t="s">
        <v>240</v>
      </c>
    </row>
    <row r="443" spans="12:19" x14ac:dyDescent="0.25">
      <c r="L443" s="237" t="s">
        <v>256</v>
      </c>
      <c r="M443" s="238">
        <v>346</v>
      </c>
      <c r="N443" s="238">
        <v>264</v>
      </c>
      <c r="O443" s="238">
        <v>64</v>
      </c>
      <c r="P443" s="238">
        <v>223</v>
      </c>
      <c r="Q443" s="238">
        <v>158</v>
      </c>
      <c r="R443" s="238">
        <v>388</v>
      </c>
      <c r="S443" s="238" t="s">
        <v>240</v>
      </c>
    </row>
    <row r="444" spans="12:19" x14ac:dyDescent="0.25">
      <c r="L444" s="237" t="s">
        <v>257</v>
      </c>
      <c r="M444" s="238" t="s">
        <v>240</v>
      </c>
      <c r="N444" s="238" t="s">
        <v>240</v>
      </c>
      <c r="O444" s="238">
        <v>97</v>
      </c>
      <c r="P444" s="238">
        <v>90</v>
      </c>
      <c r="Q444" s="238">
        <v>98</v>
      </c>
      <c r="R444" s="238">
        <v>119</v>
      </c>
      <c r="S444" s="238" t="s">
        <v>240</v>
      </c>
    </row>
    <row r="445" spans="12:19" x14ac:dyDescent="0.25">
      <c r="L445" s="237" t="s">
        <v>258</v>
      </c>
      <c r="M445" s="238" t="s">
        <v>240</v>
      </c>
      <c r="N445" s="238" t="s">
        <v>240</v>
      </c>
      <c r="O445" s="238">
        <v>249</v>
      </c>
      <c r="P445" s="238">
        <v>352</v>
      </c>
      <c r="Q445" s="238">
        <v>461</v>
      </c>
      <c r="R445" s="238">
        <v>778</v>
      </c>
      <c r="S445" s="238">
        <v>749</v>
      </c>
    </row>
    <row r="446" spans="12:19" x14ac:dyDescent="0.25">
      <c r="L446" s="237" t="s">
        <v>259</v>
      </c>
      <c r="M446" s="238">
        <v>65</v>
      </c>
      <c r="N446" s="238">
        <v>234</v>
      </c>
      <c r="O446" s="238">
        <v>316</v>
      </c>
      <c r="P446" s="238">
        <v>306</v>
      </c>
      <c r="Q446" s="238">
        <v>340</v>
      </c>
      <c r="R446" s="238">
        <v>427</v>
      </c>
      <c r="S446" s="238">
        <v>378</v>
      </c>
    </row>
    <row r="447" spans="12:19" x14ac:dyDescent="0.25">
      <c r="L447" s="237" t="s">
        <v>260</v>
      </c>
      <c r="M447" s="238" t="s">
        <v>240</v>
      </c>
      <c r="N447" s="238">
        <v>406</v>
      </c>
      <c r="O447" s="238">
        <v>72</v>
      </c>
      <c r="P447" s="238">
        <v>242</v>
      </c>
      <c r="Q447" s="238">
        <v>318</v>
      </c>
      <c r="R447" s="238">
        <v>385</v>
      </c>
      <c r="S447" s="238" t="s">
        <v>240</v>
      </c>
    </row>
    <row r="448" spans="12:19" x14ac:dyDescent="0.25">
      <c r="L448" s="237" t="s">
        <v>261</v>
      </c>
      <c r="M448" s="238" t="s">
        <v>240</v>
      </c>
      <c r="N448" s="238" t="s">
        <v>240</v>
      </c>
      <c r="O448" s="238">
        <v>108</v>
      </c>
      <c r="P448" s="238">
        <v>138</v>
      </c>
      <c r="Q448" s="238">
        <v>180</v>
      </c>
      <c r="R448" s="238">
        <v>166</v>
      </c>
      <c r="S448" s="238" t="s">
        <v>240</v>
      </c>
    </row>
    <row r="449" spans="12:19" x14ac:dyDescent="0.25">
      <c r="L449" s="237" t="s">
        <v>262</v>
      </c>
      <c r="M449" s="238">
        <v>74</v>
      </c>
      <c r="N449" s="238">
        <v>206</v>
      </c>
      <c r="O449" s="238">
        <v>234</v>
      </c>
      <c r="P449" s="238">
        <v>356</v>
      </c>
      <c r="Q449" s="238">
        <v>505</v>
      </c>
      <c r="R449" s="238">
        <v>559</v>
      </c>
      <c r="S449" s="238" t="s">
        <v>240</v>
      </c>
    </row>
    <row r="450" spans="12:19" x14ac:dyDescent="0.25">
      <c r="L450" s="237" t="s">
        <v>263</v>
      </c>
      <c r="M450" s="238" t="s">
        <v>240</v>
      </c>
      <c r="N450" s="238" t="s">
        <v>240</v>
      </c>
      <c r="O450" s="238">
        <v>35</v>
      </c>
      <c r="P450" s="238">
        <v>45</v>
      </c>
      <c r="Q450" s="238">
        <v>54</v>
      </c>
      <c r="R450" s="238">
        <v>39</v>
      </c>
      <c r="S450" s="238" t="s">
        <v>240</v>
      </c>
    </row>
    <row r="451" spans="12:19" x14ac:dyDescent="0.25">
      <c r="L451" s="237" t="s">
        <v>264</v>
      </c>
      <c r="M451" s="238" t="s">
        <v>240</v>
      </c>
      <c r="N451" s="238" t="s">
        <v>240</v>
      </c>
      <c r="O451" s="238">
        <v>139</v>
      </c>
      <c r="P451" s="238">
        <v>202</v>
      </c>
      <c r="Q451" s="238">
        <v>205</v>
      </c>
      <c r="R451" s="238">
        <v>224</v>
      </c>
      <c r="S451" s="238" t="s">
        <v>240</v>
      </c>
    </row>
    <row r="452" spans="12:19" x14ac:dyDescent="0.25">
      <c r="L452" s="237" t="s">
        <v>265</v>
      </c>
      <c r="M452" s="238" t="s">
        <v>240</v>
      </c>
      <c r="N452" s="238" t="s">
        <v>240</v>
      </c>
      <c r="O452" s="238">
        <v>53</v>
      </c>
      <c r="P452" s="238">
        <v>92</v>
      </c>
      <c r="Q452" s="238">
        <v>55</v>
      </c>
      <c r="R452" s="238">
        <v>132</v>
      </c>
      <c r="S452" s="238" t="s">
        <v>240</v>
      </c>
    </row>
    <row r="453" spans="12:19" x14ac:dyDescent="0.25">
      <c r="L453" s="237" t="s">
        <v>266</v>
      </c>
      <c r="M453" s="238" t="s">
        <v>240</v>
      </c>
      <c r="N453" s="238">
        <v>27</v>
      </c>
      <c r="O453" s="238">
        <v>33</v>
      </c>
      <c r="P453" s="238">
        <v>51</v>
      </c>
      <c r="Q453" s="238">
        <v>45</v>
      </c>
      <c r="R453" s="238">
        <v>46</v>
      </c>
      <c r="S453" s="238" t="s">
        <v>240</v>
      </c>
    </row>
    <row r="454" spans="12:19" x14ac:dyDescent="0.25">
      <c r="L454" s="237" t="s">
        <v>267</v>
      </c>
      <c r="M454" s="238" t="s">
        <v>240</v>
      </c>
      <c r="N454" s="238">
        <v>26</v>
      </c>
      <c r="O454" s="238">
        <v>25</v>
      </c>
      <c r="P454" s="238">
        <v>8</v>
      </c>
      <c r="Q454" s="238">
        <v>6</v>
      </c>
      <c r="R454" s="238">
        <v>46</v>
      </c>
      <c r="S454" s="238" t="s">
        <v>240</v>
      </c>
    </row>
    <row r="455" spans="12:19" x14ac:dyDescent="0.25">
      <c r="L455" s="259"/>
      <c r="M455" s="259"/>
      <c r="N455" s="259"/>
      <c r="O455" s="259"/>
      <c r="P455" s="259"/>
      <c r="Q455" s="259"/>
      <c r="R455" s="259"/>
      <c r="S455" s="259"/>
    </row>
    <row r="456" spans="12:19" x14ac:dyDescent="0.25">
      <c r="L456" s="124" t="s">
        <v>528</v>
      </c>
      <c r="M456" s="124"/>
      <c r="N456" s="259"/>
      <c r="O456" s="259"/>
      <c r="P456" s="259"/>
      <c r="Q456" s="259"/>
      <c r="R456" s="259"/>
      <c r="S456" s="259"/>
    </row>
    <row r="457" spans="12:19" x14ac:dyDescent="0.25">
      <c r="L457" s="124" t="s">
        <v>240</v>
      </c>
      <c r="M457" s="124" t="s">
        <v>507</v>
      </c>
      <c r="N457" s="124"/>
      <c r="O457" s="259"/>
      <c r="P457" s="259"/>
      <c r="Q457" s="259"/>
      <c r="R457" s="259"/>
      <c r="S457" s="259"/>
    </row>
    <row r="458" spans="12:19" x14ac:dyDescent="0.25">
      <c r="L458" s="259"/>
      <c r="M458" s="259"/>
      <c r="N458" s="259"/>
      <c r="O458" s="259"/>
      <c r="P458" s="259"/>
      <c r="Q458" s="259"/>
      <c r="R458" s="259"/>
      <c r="S458" s="259"/>
    </row>
    <row r="459" spans="12:19" x14ac:dyDescent="0.25">
      <c r="L459" s="124" t="s">
        <v>523</v>
      </c>
      <c r="M459" s="124" t="s">
        <v>546</v>
      </c>
      <c r="N459" s="124"/>
      <c r="O459" s="259"/>
      <c r="P459" s="259"/>
      <c r="Q459" s="259"/>
      <c r="R459" s="259"/>
      <c r="S459" s="259"/>
    </row>
    <row r="460" spans="12:19" x14ac:dyDescent="0.25">
      <c r="L460" s="124" t="s">
        <v>526</v>
      </c>
      <c r="M460" s="124" t="s">
        <v>527</v>
      </c>
      <c r="N460" s="124"/>
      <c r="O460" s="124"/>
      <c r="P460" s="124"/>
      <c r="Q460" s="259"/>
      <c r="R460" s="259"/>
      <c r="S460" s="259"/>
    </row>
    <row r="461" spans="12:19" x14ac:dyDescent="0.25">
      <c r="L461" s="259"/>
      <c r="M461" s="259"/>
      <c r="N461" s="259"/>
      <c r="O461" s="259"/>
      <c r="P461" s="259"/>
      <c r="Q461" s="259"/>
      <c r="R461" s="259"/>
      <c r="S461" s="259"/>
    </row>
    <row r="462" spans="12:19" x14ac:dyDescent="0.25">
      <c r="L462" s="235" t="s">
        <v>455</v>
      </c>
      <c r="M462" s="236">
        <v>1988</v>
      </c>
      <c r="N462" s="236">
        <v>1994</v>
      </c>
      <c r="O462" s="236">
        <v>1999</v>
      </c>
      <c r="P462" s="236">
        <v>2005</v>
      </c>
      <c r="Q462" s="236">
        <v>2010</v>
      </c>
      <c r="R462" s="236">
        <v>2015</v>
      </c>
      <c r="S462" s="236">
        <v>2020</v>
      </c>
    </row>
    <row r="463" spans="12:19" x14ac:dyDescent="0.25">
      <c r="L463" s="237" t="s">
        <v>239</v>
      </c>
      <c r="M463" s="238" t="s">
        <v>240</v>
      </c>
      <c r="N463" s="238" t="s">
        <v>240</v>
      </c>
      <c r="O463" s="238" t="s">
        <v>240</v>
      </c>
      <c r="P463" s="238" t="s">
        <v>240</v>
      </c>
      <c r="Q463" s="260">
        <v>1421</v>
      </c>
      <c r="R463" s="260">
        <v>1529</v>
      </c>
      <c r="S463" s="238" t="s">
        <v>240</v>
      </c>
    </row>
    <row r="464" spans="12:19" x14ac:dyDescent="0.25">
      <c r="L464" s="237" t="s">
        <v>513</v>
      </c>
      <c r="M464" s="238" t="s">
        <v>240</v>
      </c>
      <c r="N464" s="238" t="s">
        <v>240</v>
      </c>
      <c r="O464" s="238" t="s">
        <v>240</v>
      </c>
      <c r="P464" s="260">
        <v>1417</v>
      </c>
      <c r="Q464" s="260">
        <v>1529</v>
      </c>
      <c r="R464" s="260">
        <v>1653</v>
      </c>
      <c r="S464" s="238" t="s">
        <v>240</v>
      </c>
    </row>
    <row r="465" spans="12:19" x14ac:dyDescent="0.25">
      <c r="L465" s="237" t="s">
        <v>241</v>
      </c>
      <c r="M465" s="238">
        <v>915</v>
      </c>
      <c r="N465" s="260">
        <v>1303</v>
      </c>
      <c r="O465" s="260">
        <v>1557</v>
      </c>
      <c r="P465" s="260">
        <v>1894</v>
      </c>
      <c r="Q465" s="260">
        <v>2010</v>
      </c>
      <c r="R465" s="260">
        <v>2188</v>
      </c>
      <c r="S465" s="238" t="s">
        <v>240</v>
      </c>
    </row>
    <row r="466" spans="12:19" x14ac:dyDescent="0.25">
      <c r="L466" s="237" t="s">
        <v>242</v>
      </c>
      <c r="M466" s="238" t="s">
        <v>240</v>
      </c>
      <c r="N466" s="238" t="s">
        <v>240</v>
      </c>
      <c r="O466" s="238">
        <v>194</v>
      </c>
      <c r="P466" s="238">
        <v>255</v>
      </c>
      <c r="Q466" s="238">
        <v>381</v>
      </c>
      <c r="R466" s="238">
        <v>533</v>
      </c>
      <c r="S466" s="238">
        <v>593</v>
      </c>
    </row>
    <row r="467" spans="12:19" x14ac:dyDescent="0.25">
      <c r="L467" s="237" t="s">
        <v>243</v>
      </c>
      <c r="M467" s="238" t="s">
        <v>240</v>
      </c>
      <c r="N467" s="238" t="s">
        <v>240</v>
      </c>
      <c r="O467" s="238">
        <v>542</v>
      </c>
      <c r="P467" s="238">
        <v>619</v>
      </c>
      <c r="Q467" s="238">
        <v>692</v>
      </c>
      <c r="R467" s="238">
        <v>891</v>
      </c>
      <c r="S467" s="238" t="s">
        <v>240</v>
      </c>
    </row>
    <row r="468" spans="12:19" x14ac:dyDescent="0.25">
      <c r="L468" s="237" t="s">
        <v>244</v>
      </c>
      <c r="M468" s="238" t="s">
        <v>240</v>
      </c>
      <c r="N468" s="238">
        <v>637</v>
      </c>
      <c r="O468" s="238">
        <v>951</v>
      </c>
      <c r="P468" s="238">
        <v>960</v>
      </c>
      <c r="Q468" s="260">
        <v>1432</v>
      </c>
      <c r="R468" s="260">
        <v>1546</v>
      </c>
      <c r="S468" s="238" t="s">
        <v>240</v>
      </c>
    </row>
    <row r="469" spans="12:19" x14ac:dyDescent="0.25">
      <c r="L469" s="237" t="s">
        <v>307</v>
      </c>
      <c r="M469" s="260">
        <v>1229</v>
      </c>
      <c r="N469" s="260">
        <v>1232</v>
      </c>
      <c r="O469" s="260">
        <v>1147</v>
      </c>
      <c r="P469" s="260">
        <v>1212</v>
      </c>
      <c r="Q469" s="260">
        <v>1320</v>
      </c>
      <c r="R469" s="260">
        <v>1563</v>
      </c>
      <c r="S469" s="260">
        <v>1919</v>
      </c>
    </row>
    <row r="470" spans="12:19" x14ac:dyDescent="0.25">
      <c r="L470" s="237" t="s">
        <v>246</v>
      </c>
      <c r="M470" s="238" t="s">
        <v>240</v>
      </c>
      <c r="N470" s="238" t="s">
        <v>240</v>
      </c>
      <c r="O470" s="238">
        <v>214</v>
      </c>
      <c r="P470" s="238">
        <v>339</v>
      </c>
      <c r="Q470" s="238">
        <v>268</v>
      </c>
      <c r="R470" s="238">
        <v>603</v>
      </c>
      <c r="S470" s="238">
        <v>624</v>
      </c>
    </row>
    <row r="471" spans="12:19" x14ac:dyDescent="0.25">
      <c r="L471" s="237" t="s">
        <v>247</v>
      </c>
      <c r="M471" s="238" t="s">
        <v>240</v>
      </c>
      <c r="N471" s="238">
        <v>970</v>
      </c>
      <c r="O471" s="260">
        <v>1544</v>
      </c>
      <c r="P471" s="260">
        <v>2190</v>
      </c>
      <c r="Q471" s="260">
        <v>2644</v>
      </c>
      <c r="R471" s="260">
        <v>2150</v>
      </c>
      <c r="S471" s="238" t="s">
        <v>240</v>
      </c>
    </row>
    <row r="472" spans="12:19" x14ac:dyDescent="0.25">
      <c r="L472" s="237" t="s">
        <v>248</v>
      </c>
      <c r="M472" s="260">
        <v>1180</v>
      </c>
      <c r="N472" s="238">
        <v>909</v>
      </c>
      <c r="O472" s="260">
        <v>2054</v>
      </c>
      <c r="P472" s="260">
        <v>2661</v>
      </c>
      <c r="Q472" s="260">
        <v>2885</v>
      </c>
      <c r="R472" s="260">
        <v>2132</v>
      </c>
      <c r="S472" s="260">
        <v>1498</v>
      </c>
    </row>
    <row r="473" spans="12:19" x14ac:dyDescent="0.25">
      <c r="L473" s="237" t="s">
        <v>249</v>
      </c>
      <c r="M473" s="260">
        <v>1316</v>
      </c>
      <c r="N473" s="260">
        <v>1688</v>
      </c>
      <c r="O473" s="260">
        <v>1872</v>
      </c>
      <c r="P473" s="260">
        <v>2414</v>
      </c>
      <c r="Q473" s="260">
        <v>2816</v>
      </c>
      <c r="R473" s="260">
        <v>2808</v>
      </c>
      <c r="S473" s="260">
        <v>1797</v>
      </c>
    </row>
    <row r="474" spans="12:19" x14ac:dyDescent="0.25">
      <c r="L474" s="237" t="s">
        <v>250</v>
      </c>
      <c r="M474" s="260">
        <v>1347</v>
      </c>
      <c r="N474" s="260">
        <v>1536</v>
      </c>
      <c r="O474" s="260">
        <v>1422</v>
      </c>
      <c r="P474" s="260">
        <v>1277</v>
      </c>
      <c r="Q474" s="260">
        <v>1524</v>
      </c>
      <c r="R474" s="260">
        <v>1618</v>
      </c>
      <c r="S474" s="260">
        <v>1579</v>
      </c>
    </row>
    <row r="475" spans="12:19" x14ac:dyDescent="0.25">
      <c r="L475" s="237" t="s">
        <v>251</v>
      </c>
      <c r="M475" s="238" t="s">
        <v>240</v>
      </c>
      <c r="N475" s="238" t="s">
        <v>240</v>
      </c>
      <c r="O475" s="238" t="s">
        <v>240</v>
      </c>
      <c r="P475" s="238">
        <v>465</v>
      </c>
      <c r="Q475" s="238">
        <v>331</v>
      </c>
      <c r="R475" s="238">
        <v>442</v>
      </c>
      <c r="S475" s="238" t="s">
        <v>240</v>
      </c>
    </row>
    <row r="476" spans="12:19" x14ac:dyDescent="0.25">
      <c r="L476" s="237" t="s">
        <v>252</v>
      </c>
      <c r="M476" s="260">
        <v>1016</v>
      </c>
      <c r="N476" s="260">
        <v>1157</v>
      </c>
      <c r="O476" s="260">
        <v>1251</v>
      </c>
      <c r="P476" s="260">
        <v>1428</v>
      </c>
      <c r="Q476" s="260">
        <v>1397</v>
      </c>
      <c r="R476" s="260">
        <v>1467</v>
      </c>
      <c r="S476" s="238">
        <v>941</v>
      </c>
    </row>
    <row r="477" spans="12:19" x14ac:dyDescent="0.25">
      <c r="L477" s="237" t="s">
        <v>253</v>
      </c>
      <c r="M477" s="238" t="s">
        <v>240</v>
      </c>
      <c r="N477" s="238" t="s">
        <v>240</v>
      </c>
      <c r="O477" s="260">
        <v>1845</v>
      </c>
      <c r="P477" s="260">
        <v>2830</v>
      </c>
      <c r="Q477" s="260">
        <v>3810</v>
      </c>
      <c r="R477" s="260">
        <v>3176</v>
      </c>
      <c r="S477" s="238" t="s">
        <v>240</v>
      </c>
    </row>
    <row r="478" spans="12:19" x14ac:dyDescent="0.25">
      <c r="L478" s="237" t="s">
        <v>254</v>
      </c>
      <c r="M478" s="238" t="s">
        <v>240</v>
      </c>
      <c r="N478" s="238" t="s">
        <v>240</v>
      </c>
      <c r="O478" s="238">
        <v>128</v>
      </c>
      <c r="P478" s="238">
        <v>557</v>
      </c>
      <c r="Q478" s="238">
        <v>420</v>
      </c>
      <c r="R478" s="238">
        <v>642</v>
      </c>
      <c r="S478" s="238">
        <v>791</v>
      </c>
    </row>
    <row r="479" spans="12:19" x14ac:dyDescent="0.25">
      <c r="L479" s="237" t="s">
        <v>255</v>
      </c>
      <c r="M479" s="238" t="s">
        <v>240</v>
      </c>
      <c r="N479" s="238" t="s">
        <v>240</v>
      </c>
      <c r="O479" s="238">
        <v>296</v>
      </c>
      <c r="P479" s="238">
        <v>429</v>
      </c>
      <c r="Q479" s="238">
        <v>663</v>
      </c>
      <c r="R479" s="238">
        <v>458</v>
      </c>
      <c r="S479" s="238" t="s">
        <v>240</v>
      </c>
    </row>
    <row r="480" spans="12:19" x14ac:dyDescent="0.25">
      <c r="L480" s="237" t="s">
        <v>256</v>
      </c>
      <c r="M480" s="260">
        <v>1115</v>
      </c>
      <c r="N480" s="260">
        <v>1640</v>
      </c>
      <c r="O480" s="260">
        <v>4156</v>
      </c>
      <c r="P480" s="260">
        <v>4098</v>
      </c>
      <c r="Q480" s="260">
        <v>3423</v>
      </c>
      <c r="R480" s="260">
        <v>4120</v>
      </c>
      <c r="S480" s="238" t="s">
        <v>240</v>
      </c>
    </row>
    <row r="481" spans="12:19" x14ac:dyDescent="0.25">
      <c r="L481" s="237" t="s">
        <v>257</v>
      </c>
      <c r="M481" s="238" t="s">
        <v>240</v>
      </c>
      <c r="N481" s="238" t="s">
        <v>240</v>
      </c>
      <c r="O481" s="238">
        <v>218</v>
      </c>
      <c r="P481" s="238">
        <v>343</v>
      </c>
      <c r="Q481" s="238">
        <v>427</v>
      </c>
      <c r="R481" s="238">
        <v>471</v>
      </c>
      <c r="S481" s="238" t="s">
        <v>240</v>
      </c>
    </row>
    <row r="482" spans="12:19" x14ac:dyDescent="0.25">
      <c r="L482" s="237" t="s">
        <v>258</v>
      </c>
      <c r="M482" s="238" t="s">
        <v>240</v>
      </c>
      <c r="N482" s="238" t="s">
        <v>240</v>
      </c>
      <c r="O482" s="260">
        <v>1455</v>
      </c>
      <c r="P482" s="260">
        <v>2030</v>
      </c>
      <c r="Q482" s="260">
        <v>1854</v>
      </c>
      <c r="R482" s="260">
        <v>2316</v>
      </c>
      <c r="S482" s="260">
        <v>2230</v>
      </c>
    </row>
    <row r="483" spans="12:19" x14ac:dyDescent="0.25">
      <c r="L483" s="237" t="s">
        <v>259</v>
      </c>
      <c r="M483" s="260">
        <v>1235</v>
      </c>
      <c r="N483" s="260">
        <v>1216</v>
      </c>
      <c r="O483" s="260">
        <v>1808</v>
      </c>
      <c r="P483" s="260">
        <v>1647</v>
      </c>
      <c r="Q483" s="260">
        <v>1848</v>
      </c>
      <c r="R483" s="260">
        <v>1868</v>
      </c>
      <c r="S483" s="260">
        <v>1430</v>
      </c>
    </row>
    <row r="484" spans="12:19" x14ac:dyDescent="0.25">
      <c r="L484" s="237" t="s">
        <v>260</v>
      </c>
      <c r="M484" s="238" t="s">
        <v>240</v>
      </c>
      <c r="N484" s="260">
        <v>1162</v>
      </c>
      <c r="O484" s="260">
        <v>1424</v>
      </c>
      <c r="P484" s="260">
        <v>1660</v>
      </c>
      <c r="Q484" s="260">
        <v>1906</v>
      </c>
      <c r="R484" s="260">
        <v>2377</v>
      </c>
      <c r="S484" s="238" t="s">
        <v>240</v>
      </c>
    </row>
    <row r="485" spans="12:19" x14ac:dyDescent="0.25">
      <c r="L485" s="237" t="s">
        <v>261</v>
      </c>
      <c r="M485" s="238" t="s">
        <v>240</v>
      </c>
      <c r="N485" s="238" t="s">
        <v>240</v>
      </c>
      <c r="O485" s="238">
        <v>126</v>
      </c>
      <c r="P485" s="238">
        <v>180</v>
      </c>
      <c r="Q485" s="238">
        <v>323</v>
      </c>
      <c r="R485" s="238">
        <v>672</v>
      </c>
      <c r="S485" s="238" t="s">
        <v>240</v>
      </c>
    </row>
    <row r="486" spans="12:19" x14ac:dyDescent="0.25">
      <c r="L486" s="237" t="s">
        <v>262</v>
      </c>
      <c r="M486" s="260">
        <v>1182</v>
      </c>
      <c r="N486" s="260">
        <v>1498</v>
      </c>
      <c r="O486" s="260">
        <v>1752</v>
      </c>
      <c r="P486" s="260">
        <v>2263</v>
      </c>
      <c r="Q486" s="260">
        <v>2418</v>
      </c>
      <c r="R486" s="260">
        <v>2179</v>
      </c>
      <c r="S486" s="238" t="s">
        <v>240</v>
      </c>
    </row>
    <row r="487" spans="12:19" x14ac:dyDescent="0.25">
      <c r="L487" s="237" t="s">
        <v>263</v>
      </c>
      <c r="M487" s="238" t="s">
        <v>240</v>
      </c>
      <c r="N487" s="238" t="s">
        <v>240</v>
      </c>
      <c r="O487" s="238">
        <v>39</v>
      </c>
      <c r="P487" s="238">
        <v>58</v>
      </c>
      <c r="Q487" s="238">
        <v>95</v>
      </c>
      <c r="R487" s="238">
        <v>127</v>
      </c>
      <c r="S487" s="238" t="s">
        <v>240</v>
      </c>
    </row>
    <row r="488" spans="12:19" x14ac:dyDescent="0.25">
      <c r="L488" s="237" t="s">
        <v>264</v>
      </c>
      <c r="M488" s="238" t="s">
        <v>240</v>
      </c>
      <c r="N488" s="238" t="s">
        <v>240</v>
      </c>
      <c r="O488" s="260">
        <v>1150</v>
      </c>
      <c r="P488" s="260">
        <v>1035</v>
      </c>
      <c r="Q488" s="238">
        <v>911</v>
      </c>
      <c r="R488" s="260">
        <v>1245</v>
      </c>
      <c r="S488" s="238" t="s">
        <v>240</v>
      </c>
    </row>
    <row r="489" spans="12:19" x14ac:dyDescent="0.25">
      <c r="L489" s="237" t="s">
        <v>265</v>
      </c>
      <c r="M489" s="238" t="s">
        <v>240</v>
      </c>
      <c r="N489" s="238" t="s">
        <v>240</v>
      </c>
      <c r="O489" s="238">
        <v>580</v>
      </c>
      <c r="P489" s="238">
        <v>520</v>
      </c>
      <c r="Q489" s="238">
        <v>727</v>
      </c>
      <c r="R489" s="238">
        <v>885</v>
      </c>
      <c r="S489" s="238" t="s">
        <v>240</v>
      </c>
    </row>
    <row r="490" spans="12:19" x14ac:dyDescent="0.25">
      <c r="L490" s="237" t="s">
        <v>266</v>
      </c>
      <c r="M490" s="238" t="s">
        <v>240</v>
      </c>
      <c r="N490" s="238">
        <v>795</v>
      </c>
      <c r="O490" s="238">
        <v>749</v>
      </c>
      <c r="P490" s="260">
        <v>1021</v>
      </c>
      <c r="Q490" s="260">
        <v>1132</v>
      </c>
      <c r="R490" s="260">
        <v>1525</v>
      </c>
      <c r="S490" s="238" t="s">
        <v>240</v>
      </c>
    </row>
    <row r="491" spans="12:19" x14ac:dyDescent="0.25">
      <c r="L491" s="237" t="s">
        <v>267</v>
      </c>
      <c r="M491" s="238" t="s">
        <v>240</v>
      </c>
      <c r="N491" s="238">
        <v>601</v>
      </c>
      <c r="O491" s="238">
        <v>831</v>
      </c>
      <c r="P491" s="238">
        <v>981</v>
      </c>
      <c r="Q491" s="260">
        <v>1003</v>
      </c>
      <c r="R491" s="260">
        <v>1043</v>
      </c>
      <c r="S491" s="238" t="s">
        <v>240</v>
      </c>
    </row>
    <row r="492" spans="12:19" x14ac:dyDescent="0.25">
      <c r="L492" s="259"/>
      <c r="M492" s="259"/>
      <c r="N492" s="259"/>
      <c r="O492" s="259"/>
      <c r="P492" s="259"/>
      <c r="Q492" s="259"/>
      <c r="R492" s="259"/>
      <c r="S492" s="259"/>
    </row>
    <row r="493" spans="12:19" x14ac:dyDescent="0.25">
      <c r="L493" s="124" t="s">
        <v>528</v>
      </c>
      <c r="M493" s="124"/>
      <c r="N493" s="259"/>
      <c r="O493" s="259"/>
      <c r="P493" s="259"/>
      <c r="Q493" s="259"/>
      <c r="R493" s="259"/>
      <c r="S493" s="259"/>
    </row>
    <row r="494" spans="12:19" x14ac:dyDescent="0.25">
      <c r="L494" s="124" t="s">
        <v>240</v>
      </c>
      <c r="M494" s="124" t="s">
        <v>507</v>
      </c>
      <c r="N494" s="124"/>
      <c r="O494" s="259"/>
      <c r="P494" s="259"/>
      <c r="Q494" s="259"/>
      <c r="R494" s="259"/>
      <c r="S494" s="259"/>
    </row>
    <row r="495" spans="12:19" x14ac:dyDescent="0.25">
      <c r="L495" s="259"/>
      <c r="M495" s="259"/>
      <c r="N495" s="259"/>
      <c r="O495" s="259"/>
      <c r="P495" s="259"/>
      <c r="Q495" s="259"/>
      <c r="R495" s="259"/>
      <c r="S495" s="259"/>
    </row>
    <row r="496" spans="12:19" x14ac:dyDescent="0.25">
      <c r="L496" s="124" t="s">
        <v>523</v>
      </c>
      <c r="M496" s="124" t="s">
        <v>547</v>
      </c>
      <c r="N496" s="124"/>
      <c r="O496" s="124"/>
      <c r="P496" s="259"/>
      <c r="Q496" s="259"/>
      <c r="R496" s="259"/>
      <c r="S496" s="259"/>
    </row>
    <row r="497" spans="12:19" x14ac:dyDescent="0.25">
      <c r="L497" s="124" t="s">
        <v>526</v>
      </c>
      <c r="M497" s="124" t="s">
        <v>527</v>
      </c>
      <c r="N497" s="124"/>
      <c r="O497" s="124"/>
      <c r="P497" s="124"/>
      <c r="Q497" s="259"/>
      <c r="R497" s="259"/>
      <c r="S497" s="259"/>
    </row>
    <row r="498" spans="12:19" x14ac:dyDescent="0.25">
      <c r="L498" s="259"/>
      <c r="M498" s="259"/>
      <c r="N498" s="259"/>
      <c r="O498" s="259"/>
      <c r="P498" s="259"/>
      <c r="Q498" s="259"/>
      <c r="R498" s="259"/>
      <c r="S498" s="259"/>
    </row>
    <row r="499" spans="12:19" x14ac:dyDescent="0.25">
      <c r="L499" s="235" t="s">
        <v>455</v>
      </c>
      <c r="M499" s="236">
        <v>1988</v>
      </c>
      <c r="N499" s="236">
        <v>1994</v>
      </c>
      <c r="O499" s="236">
        <v>1999</v>
      </c>
      <c r="P499" s="236">
        <v>2005</v>
      </c>
      <c r="Q499" s="236">
        <v>2010</v>
      </c>
      <c r="R499" s="236">
        <v>2015</v>
      </c>
      <c r="S499" s="236">
        <v>2020</v>
      </c>
    </row>
    <row r="500" spans="12:19" x14ac:dyDescent="0.25">
      <c r="L500" s="237" t="s">
        <v>239</v>
      </c>
      <c r="M500" s="238" t="s">
        <v>240</v>
      </c>
      <c r="N500" s="238" t="s">
        <v>240</v>
      </c>
      <c r="O500" s="238" t="s">
        <v>240</v>
      </c>
      <c r="P500" s="238" t="s">
        <v>240</v>
      </c>
      <c r="Q500" s="260">
        <v>2349</v>
      </c>
      <c r="R500" s="260">
        <v>2461</v>
      </c>
      <c r="S500" s="238" t="s">
        <v>240</v>
      </c>
    </row>
    <row r="501" spans="12:19" x14ac:dyDescent="0.25">
      <c r="L501" s="237" t="s">
        <v>513</v>
      </c>
      <c r="M501" s="238" t="s">
        <v>240</v>
      </c>
      <c r="N501" s="238" t="s">
        <v>240</v>
      </c>
      <c r="O501" s="238" t="s">
        <v>240</v>
      </c>
      <c r="P501" s="260">
        <v>2291</v>
      </c>
      <c r="Q501" s="260">
        <v>2318</v>
      </c>
      <c r="R501" s="260">
        <v>2427</v>
      </c>
      <c r="S501" s="238" t="s">
        <v>240</v>
      </c>
    </row>
    <row r="502" spans="12:19" x14ac:dyDescent="0.25">
      <c r="L502" s="237" t="s">
        <v>241</v>
      </c>
      <c r="M502" s="260">
        <v>2408</v>
      </c>
      <c r="N502" s="260">
        <v>2287</v>
      </c>
      <c r="O502" s="260">
        <v>2741</v>
      </c>
      <c r="P502" s="260">
        <v>3576</v>
      </c>
      <c r="Q502" s="260">
        <v>3429</v>
      </c>
      <c r="R502" s="260">
        <v>3700</v>
      </c>
      <c r="S502" s="238" t="s">
        <v>240</v>
      </c>
    </row>
    <row r="503" spans="12:19" x14ac:dyDescent="0.25">
      <c r="L503" s="237" t="s">
        <v>242</v>
      </c>
      <c r="M503" s="238" t="s">
        <v>240</v>
      </c>
      <c r="N503" s="238" t="s">
        <v>240</v>
      </c>
      <c r="O503" s="238">
        <v>183</v>
      </c>
      <c r="P503" s="238">
        <v>220</v>
      </c>
      <c r="Q503" s="238">
        <v>289</v>
      </c>
      <c r="R503" s="238">
        <v>492</v>
      </c>
      <c r="S503" s="238">
        <v>483</v>
      </c>
    </row>
    <row r="504" spans="12:19" x14ac:dyDescent="0.25">
      <c r="L504" s="237" t="s">
        <v>243</v>
      </c>
      <c r="M504" s="238" t="s">
        <v>240</v>
      </c>
      <c r="N504" s="238" t="s">
        <v>240</v>
      </c>
      <c r="O504" s="260">
        <v>1040</v>
      </c>
      <c r="P504" s="260">
        <v>1234</v>
      </c>
      <c r="Q504" s="238">
        <v>909</v>
      </c>
      <c r="R504" s="260">
        <v>1088</v>
      </c>
      <c r="S504" s="238" t="s">
        <v>240</v>
      </c>
    </row>
    <row r="505" spans="12:19" x14ac:dyDescent="0.25">
      <c r="L505" s="237" t="s">
        <v>244</v>
      </c>
      <c r="M505" s="238" t="s">
        <v>240</v>
      </c>
      <c r="N505" s="260">
        <v>1557</v>
      </c>
      <c r="O505" s="260">
        <v>1903</v>
      </c>
      <c r="P505" s="260">
        <v>2233</v>
      </c>
      <c r="Q505" s="260">
        <v>2583</v>
      </c>
      <c r="R505" s="260">
        <v>3011</v>
      </c>
      <c r="S505" s="238" t="s">
        <v>240</v>
      </c>
    </row>
    <row r="506" spans="12:19" x14ac:dyDescent="0.25">
      <c r="L506" s="237" t="s">
        <v>307</v>
      </c>
      <c r="M506" s="260">
        <v>1503</v>
      </c>
      <c r="N506" s="260">
        <v>1746</v>
      </c>
      <c r="O506" s="260">
        <v>1180</v>
      </c>
      <c r="P506" s="260">
        <v>3226</v>
      </c>
      <c r="Q506" s="260">
        <v>3052</v>
      </c>
      <c r="R506" s="260">
        <v>2549</v>
      </c>
      <c r="S506" s="260">
        <v>2670</v>
      </c>
    </row>
    <row r="507" spans="12:19" x14ac:dyDescent="0.25">
      <c r="L507" s="237" t="s">
        <v>246</v>
      </c>
      <c r="M507" s="238" t="s">
        <v>240</v>
      </c>
      <c r="N507" s="238" t="s">
        <v>240</v>
      </c>
      <c r="O507" s="238">
        <v>429</v>
      </c>
      <c r="P507" s="238">
        <v>559</v>
      </c>
      <c r="Q507" s="238">
        <v>484</v>
      </c>
      <c r="R507" s="238">
        <v>754</v>
      </c>
      <c r="S507" s="238">
        <v>776</v>
      </c>
    </row>
    <row r="508" spans="12:19" x14ac:dyDescent="0.25">
      <c r="L508" s="237" t="s">
        <v>247</v>
      </c>
      <c r="M508" s="238" t="s">
        <v>240</v>
      </c>
      <c r="N508" s="260">
        <v>1871</v>
      </c>
      <c r="O508" s="260">
        <v>1478</v>
      </c>
      <c r="P508" s="260">
        <v>3956</v>
      </c>
      <c r="Q508" s="260">
        <v>3289</v>
      </c>
      <c r="R508" s="260">
        <v>3544</v>
      </c>
      <c r="S508" s="238" t="s">
        <v>240</v>
      </c>
    </row>
    <row r="509" spans="12:19" x14ac:dyDescent="0.25">
      <c r="L509" s="237" t="s">
        <v>248</v>
      </c>
      <c r="M509" s="238">
        <v>960</v>
      </c>
      <c r="N509" s="260">
        <v>1392</v>
      </c>
      <c r="O509" s="260">
        <v>1290</v>
      </c>
      <c r="P509" s="260">
        <v>2701</v>
      </c>
      <c r="Q509" s="260">
        <v>1919</v>
      </c>
      <c r="R509" s="260">
        <v>1383</v>
      </c>
      <c r="S509" s="260">
        <v>1275</v>
      </c>
    </row>
    <row r="510" spans="12:19" x14ac:dyDescent="0.25">
      <c r="L510" s="237" t="s">
        <v>249</v>
      </c>
      <c r="M510" s="238">
        <v>960</v>
      </c>
      <c r="N510" s="238">
        <v>919</v>
      </c>
      <c r="O510" s="260">
        <v>1040</v>
      </c>
      <c r="P510" s="260">
        <v>1499</v>
      </c>
      <c r="Q510" s="260">
        <v>2347</v>
      </c>
      <c r="R510" s="260">
        <v>2269</v>
      </c>
      <c r="S510" s="260">
        <v>2162</v>
      </c>
    </row>
    <row r="511" spans="12:19" x14ac:dyDescent="0.25">
      <c r="L511" s="237" t="s">
        <v>250</v>
      </c>
      <c r="M511" s="260">
        <v>2013</v>
      </c>
      <c r="N511" s="260">
        <v>1811</v>
      </c>
      <c r="O511" s="260">
        <v>2296</v>
      </c>
      <c r="P511" s="260">
        <v>3392</v>
      </c>
      <c r="Q511" s="260">
        <v>3778</v>
      </c>
      <c r="R511" s="260">
        <v>4357</v>
      </c>
      <c r="S511" s="260">
        <v>4253</v>
      </c>
    </row>
    <row r="512" spans="12:19" x14ac:dyDescent="0.25">
      <c r="L512" s="237" t="s">
        <v>251</v>
      </c>
      <c r="M512" s="238" t="s">
        <v>240</v>
      </c>
      <c r="N512" s="238" t="s">
        <v>240</v>
      </c>
      <c r="O512" s="238" t="s">
        <v>240</v>
      </c>
      <c r="P512" s="260">
        <v>1039</v>
      </c>
      <c r="Q512" s="260">
        <v>1171</v>
      </c>
      <c r="R512" s="260">
        <v>1403</v>
      </c>
      <c r="S512" s="238" t="s">
        <v>240</v>
      </c>
    </row>
    <row r="513" spans="12:19" x14ac:dyDescent="0.25">
      <c r="L513" s="237" t="s">
        <v>252</v>
      </c>
      <c r="M513" s="238">
        <v>985</v>
      </c>
      <c r="N513" s="260">
        <v>1681</v>
      </c>
      <c r="O513" s="260">
        <v>1941</v>
      </c>
      <c r="P513" s="260">
        <v>2242</v>
      </c>
      <c r="Q513" s="260">
        <v>2026</v>
      </c>
      <c r="R513" s="260">
        <v>2234</v>
      </c>
      <c r="S513" s="260">
        <v>1978</v>
      </c>
    </row>
    <row r="514" spans="12:19" x14ac:dyDescent="0.25">
      <c r="L514" s="237" t="s">
        <v>253</v>
      </c>
      <c r="M514" s="238" t="s">
        <v>240</v>
      </c>
      <c r="N514" s="238" t="s">
        <v>240</v>
      </c>
      <c r="O514" s="260">
        <v>1992</v>
      </c>
      <c r="P514" s="260">
        <v>2370</v>
      </c>
      <c r="Q514" s="260">
        <v>3199</v>
      </c>
      <c r="R514" s="260">
        <v>2669</v>
      </c>
      <c r="S514" s="238" t="s">
        <v>240</v>
      </c>
    </row>
    <row r="515" spans="12:19" x14ac:dyDescent="0.25">
      <c r="L515" s="237" t="s">
        <v>254</v>
      </c>
      <c r="M515" s="238" t="s">
        <v>240</v>
      </c>
      <c r="N515" s="238" t="s">
        <v>240</v>
      </c>
      <c r="O515" s="238">
        <v>244</v>
      </c>
      <c r="P515" s="238">
        <v>508</v>
      </c>
      <c r="Q515" s="238">
        <v>599</v>
      </c>
      <c r="R515" s="238">
        <v>743</v>
      </c>
      <c r="S515" s="260">
        <v>1022</v>
      </c>
    </row>
    <row r="516" spans="12:19" x14ac:dyDescent="0.25">
      <c r="L516" s="237" t="s">
        <v>255</v>
      </c>
      <c r="M516" s="238" t="s">
        <v>240</v>
      </c>
      <c r="N516" s="238" t="s">
        <v>240</v>
      </c>
      <c r="O516" s="238">
        <v>216</v>
      </c>
      <c r="P516" s="238">
        <v>393</v>
      </c>
      <c r="Q516" s="238">
        <v>599</v>
      </c>
      <c r="R516" s="238">
        <v>732</v>
      </c>
      <c r="S516" s="238" t="s">
        <v>240</v>
      </c>
    </row>
    <row r="517" spans="12:19" x14ac:dyDescent="0.25">
      <c r="L517" s="237" t="s">
        <v>256</v>
      </c>
      <c r="M517" s="260">
        <v>3253</v>
      </c>
      <c r="N517" s="260">
        <v>2834</v>
      </c>
      <c r="O517" s="260">
        <v>3445</v>
      </c>
      <c r="P517" s="260">
        <v>4478</v>
      </c>
      <c r="Q517" s="260">
        <v>4192</v>
      </c>
      <c r="R517" s="260">
        <v>4214</v>
      </c>
      <c r="S517" s="238" t="s">
        <v>240</v>
      </c>
    </row>
    <row r="518" spans="12:19" x14ac:dyDescent="0.25">
      <c r="L518" s="237" t="s">
        <v>257</v>
      </c>
      <c r="M518" s="238" t="s">
        <v>240</v>
      </c>
      <c r="N518" s="238" t="s">
        <v>240</v>
      </c>
      <c r="O518" s="238">
        <v>620</v>
      </c>
      <c r="P518" s="238">
        <v>803</v>
      </c>
      <c r="Q518" s="238">
        <v>701</v>
      </c>
      <c r="R518" s="238">
        <v>941</v>
      </c>
      <c r="S518" s="238" t="s">
        <v>240</v>
      </c>
    </row>
    <row r="519" spans="12:19" x14ac:dyDescent="0.25">
      <c r="L519" s="237" t="s">
        <v>258</v>
      </c>
      <c r="M519" s="238" t="s">
        <v>240</v>
      </c>
      <c r="N519" s="238" t="s">
        <v>240</v>
      </c>
      <c r="O519" s="260">
        <v>1600</v>
      </c>
      <c r="P519" s="260">
        <v>1960</v>
      </c>
      <c r="Q519" s="260">
        <v>2726</v>
      </c>
      <c r="R519" s="260">
        <v>3021</v>
      </c>
      <c r="S519" s="260">
        <v>2909</v>
      </c>
    </row>
    <row r="520" spans="12:19" x14ac:dyDescent="0.25">
      <c r="L520" s="237" t="s">
        <v>259</v>
      </c>
      <c r="M520" s="260">
        <v>3066</v>
      </c>
      <c r="N520" s="260">
        <v>3258</v>
      </c>
      <c r="O520" s="260">
        <v>3935</v>
      </c>
      <c r="P520" s="260">
        <v>4945</v>
      </c>
      <c r="Q520" s="260">
        <v>4571</v>
      </c>
      <c r="R520" s="260">
        <v>4561</v>
      </c>
      <c r="S520" s="260">
        <v>5607</v>
      </c>
    </row>
    <row r="521" spans="12:19" x14ac:dyDescent="0.25">
      <c r="L521" s="237" t="s">
        <v>260</v>
      </c>
      <c r="M521" s="238" t="s">
        <v>240</v>
      </c>
      <c r="N521" s="260">
        <v>1321</v>
      </c>
      <c r="O521" s="260">
        <v>2344</v>
      </c>
      <c r="P521" s="260">
        <v>2792</v>
      </c>
      <c r="Q521" s="260">
        <v>3104</v>
      </c>
      <c r="R521" s="260">
        <v>3087</v>
      </c>
      <c r="S521" s="238" t="s">
        <v>240</v>
      </c>
    </row>
    <row r="522" spans="12:19" x14ac:dyDescent="0.25">
      <c r="L522" s="237" t="s">
        <v>261</v>
      </c>
      <c r="M522" s="238" t="s">
        <v>240</v>
      </c>
      <c r="N522" s="238" t="s">
        <v>240</v>
      </c>
      <c r="O522" s="238">
        <v>487</v>
      </c>
      <c r="P522" s="238">
        <v>571</v>
      </c>
      <c r="Q522" s="238">
        <v>728</v>
      </c>
      <c r="R522" s="260">
        <v>1174</v>
      </c>
      <c r="S522" s="238" t="s">
        <v>240</v>
      </c>
    </row>
    <row r="523" spans="12:19" x14ac:dyDescent="0.25">
      <c r="L523" s="237" t="s">
        <v>262</v>
      </c>
      <c r="M523" s="238">
        <v>581</v>
      </c>
      <c r="N523" s="260">
        <v>1061</v>
      </c>
      <c r="O523" s="260">
        <v>1122</v>
      </c>
      <c r="P523" s="260">
        <v>1359</v>
      </c>
      <c r="Q523" s="260">
        <v>1463</v>
      </c>
      <c r="R523" s="260">
        <v>1675</v>
      </c>
      <c r="S523" s="238" t="s">
        <v>240</v>
      </c>
    </row>
    <row r="524" spans="12:19" x14ac:dyDescent="0.25">
      <c r="L524" s="237" t="s">
        <v>263</v>
      </c>
      <c r="M524" s="238" t="s">
        <v>240</v>
      </c>
      <c r="N524" s="238" t="s">
        <v>240</v>
      </c>
      <c r="O524" s="238">
        <v>105</v>
      </c>
      <c r="P524" s="238">
        <v>162</v>
      </c>
      <c r="Q524" s="238">
        <v>279</v>
      </c>
      <c r="R524" s="238">
        <v>368</v>
      </c>
      <c r="S524" s="238" t="s">
        <v>240</v>
      </c>
    </row>
    <row r="525" spans="12:19" x14ac:dyDescent="0.25">
      <c r="L525" s="237" t="s">
        <v>264</v>
      </c>
      <c r="M525" s="238" t="s">
        <v>240</v>
      </c>
      <c r="N525" s="238" t="s">
        <v>240</v>
      </c>
      <c r="O525" s="260">
        <v>1944</v>
      </c>
      <c r="P525" s="260">
        <v>2220</v>
      </c>
      <c r="Q525" s="260">
        <v>2357</v>
      </c>
      <c r="R525" s="260">
        <v>2593</v>
      </c>
      <c r="S525" s="238" t="s">
        <v>240</v>
      </c>
    </row>
    <row r="526" spans="12:19" x14ac:dyDescent="0.25">
      <c r="L526" s="237" t="s">
        <v>265</v>
      </c>
      <c r="M526" s="238" t="s">
        <v>240</v>
      </c>
      <c r="N526" s="238" t="s">
        <v>240</v>
      </c>
      <c r="O526" s="238">
        <v>875</v>
      </c>
      <c r="P526" s="238">
        <v>713</v>
      </c>
      <c r="Q526" s="238">
        <v>608</v>
      </c>
      <c r="R526" s="260">
        <v>1387</v>
      </c>
      <c r="S526" s="238" t="s">
        <v>240</v>
      </c>
    </row>
    <row r="527" spans="12:19" x14ac:dyDescent="0.25">
      <c r="L527" s="237" t="s">
        <v>266</v>
      </c>
      <c r="M527" s="238" t="s">
        <v>240</v>
      </c>
      <c r="N527" s="260">
        <v>1461</v>
      </c>
      <c r="O527" s="260">
        <v>1298</v>
      </c>
      <c r="P527" s="260">
        <v>2733</v>
      </c>
      <c r="Q527" s="260">
        <v>3202</v>
      </c>
      <c r="R527" s="260">
        <v>3469</v>
      </c>
      <c r="S527" s="238" t="s">
        <v>240</v>
      </c>
    </row>
    <row r="528" spans="12:19" x14ac:dyDescent="0.25">
      <c r="L528" s="237" t="s">
        <v>267</v>
      </c>
      <c r="M528" s="238" t="s">
        <v>240</v>
      </c>
      <c r="N528" s="260">
        <v>1499</v>
      </c>
      <c r="O528" s="260">
        <v>1557</v>
      </c>
      <c r="P528" s="260">
        <v>1569</v>
      </c>
      <c r="Q528" s="260">
        <v>1613</v>
      </c>
      <c r="R528" s="260">
        <v>1846</v>
      </c>
      <c r="S528" s="238" t="s">
        <v>240</v>
      </c>
    </row>
    <row r="529" spans="12:19" x14ac:dyDescent="0.25">
      <c r="L529" s="259"/>
      <c r="M529" s="259"/>
      <c r="N529" s="259"/>
      <c r="O529" s="259"/>
      <c r="P529" s="259"/>
      <c r="Q529" s="259"/>
      <c r="R529" s="259"/>
      <c r="S529" s="259"/>
    </row>
    <row r="530" spans="12:19" x14ac:dyDescent="0.25">
      <c r="L530" s="124" t="s">
        <v>528</v>
      </c>
      <c r="M530" s="124"/>
      <c r="N530" s="259"/>
      <c r="O530" s="259"/>
      <c r="P530" s="259"/>
      <c r="Q530" s="259"/>
      <c r="R530" s="259"/>
      <c r="S530" s="259"/>
    </row>
    <row r="531" spans="12:19" x14ac:dyDescent="0.25">
      <c r="L531" s="124" t="s">
        <v>240</v>
      </c>
      <c r="M531" s="124" t="s">
        <v>507</v>
      </c>
      <c r="N531" s="124"/>
      <c r="O531" s="259"/>
      <c r="P531" s="259"/>
      <c r="Q531" s="259"/>
      <c r="R531" s="259"/>
      <c r="S531" s="259"/>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ignoredErrors>
    <ignoredError sqref="I34" evalError="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35"/>
  <sheetViews>
    <sheetView workbookViewId="0">
      <selection activeCell="F3" sqref="F3"/>
    </sheetView>
  </sheetViews>
  <sheetFormatPr defaultColWidth="9.140625" defaultRowHeight="15" x14ac:dyDescent="0.25"/>
  <cols>
    <col min="1" max="1" width="19" bestFit="1" customWidth="1"/>
    <col min="2" max="2" width="40.28515625" bestFit="1" customWidth="1"/>
  </cols>
  <sheetData>
    <row r="2" spans="1:13" x14ac:dyDescent="0.25">
      <c r="A2" s="94" t="s">
        <v>194</v>
      </c>
      <c r="B2" s="274" t="s">
        <v>130</v>
      </c>
      <c r="C2" s="274"/>
      <c r="D2" s="274"/>
      <c r="E2" s="274"/>
      <c r="F2" t="s">
        <v>0</v>
      </c>
    </row>
    <row r="3" spans="1:13" x14ac:dyDescent="0.25">
      <c r="A3" s="95"/>
      <c r="B3" s="96"/>
      <c r="C3" s="96"/>
      <c r="D3" s="96"/>
      <c r="E3" s="96"/>
    </row>
    <row r="4" spans="1:13" ht="79.5" customHeight="1" x14ac:dyDescent="0.25">
      <c r="A4" s="94" t="s">
        <v>195</v>
      </c>
      <c r="B4" s="274" t="s">
        <v>548</v>
      </c>
      <c r="C4" s="274"/>
      <c r="D4" s="274"/>
      <c r="E4" s="274"/>
    </row>
    <row r="5" spans="1:13" x14ac:dyDescent="0.25">
      <c r="A5" s="95"/>
      <c r="B5" s="96"/>
      <c r="C5" s="96"/>
      <c r="D5" s="96"/>
      <c r="E5" s="96"/>
    </row>
    <row r="6" spans="1:13" ht="66.75" customHeight="1" x14ac:dyDescent="0.25">
      <c r="A6" s="94" t="s">
        <v>197</v>
      </c>
      <c r="B6" s="275" t="s">
        <v>549</v>
      </c>
      <c r="C6" s="275"/>
      <c r="D6" s="275"/>
      <c r="E6" s="275"/>
    </row>
    <row r="7" spans="1:13" x14ac:dyDescent="0.25">
      <c r="A7" s="95"/>
      <c r="B7" s="104"/>
      <c r="C7" s="104"/>
      <c r="D7" s="104"/>
      <c r="E7" s="104"/>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550</v>
      </c>
    </row>
    <row r="15" spans="1:13" x14ac:dyDescent="0.25">
      <c r="A15" s="83" t="s">
        <v>219</v>
      </c>
      <c r="B15" s="82" t="s">
        <v>551</v>
      </c>
    </row>
    <row r="16" spans="1:13" x14ac:dyDescent="0.25">
      <c r="A16" s="83" t="s">
        <v>221</v>
      </c>
      <c r="B16" s="82" t="s">
        <v>552</v>
      </c>
    </row>
    <row r="17" spans="1:17" x14ac:dyDescent="0.25">
      <c r="A17" s="83" t="s">
        <v>222</v>
      </c>
      <c r="B17" s="82" t="s">
        <v>553</v>
      </c>
    </row>
    <row r="18" spans="1:17" x14ac:dyDescent="0.25">
      <c r="A18" s="83"/>
      <c r="B18" s="82"/>
    </row>
    <row r="19" spans="1:17" x14ac:dyDescent="0.25">
      <c r="B19" s="84" t="s">
        <v>224</v>
      </c>
      <c r="C19" s="107" t="s">
        <v>306</v>
      </c>
      <c r="D19" s="107" t="s">
        <v>225</v>
      </c>
      <c r="E19" s="107" t="s">
        <v>226</v>
      </c>
      <c r="F19" s="107" t="s">
        <v>227</v>
      </c>
      <c r="G19" s="107" t="s">
        <v>228</v>
      </c>
      <c r="H19" s="107" t="s">
        <v>229</v>
      </c>
      <c r="I19" s="107" t="s">
        <v>230</v>
      </c>
      <c r="J19" s="107" t="s">
        <v>231</v>
      </c>
      <c r="K19" s="107" t="s">
        <v>232</v>
      </c>
      <c r="L19" s="107" t="s">
        <v>233</v>
      </c>
      <c r="M19" s="92">
        <v>2019</v>
      </c>
    </row>
    <row r="20" spans="1:17" x14ac:dyDescent="0.25">
      <c r="B20" s="85" t="s">
        <v>237</v>
      </c>
      <c r="C20" s="86" t="s">
        <v>238</v>
      </c>
      <c r="D20" s="86" t="s">
        <v>238</v>
      </c>
      <c r="E20" s="86" t="s">
        <v>238</v>
      </c>
      <c r="F20" s="86" t="s">
        <v>238</v>
      </c>
      <c r="G20" s="86" t="s">
        <v>238</v>
      </c>
      <c r="H20" s="86" t="s">
        <v>238</v>
      </c>
      <c r="I20" s="86" t="s">
        <v>238</v>
      </c>
      <c r="J20" s="86" t="s">
        <v>238</v>
      </c>
      <c r="K20" s="86" t="s">
        <v>238</v>
      </c>
      <c r="L20" s="86" t="s">
        <v>238</v>
      </c>
      <c r="M20" s="86"/>
      <c r="O20" s="129" t="s">
        <v>554</v>
      </c>
      <c r="P20" s="129"/>
      <c r="Q20" s="129"/>
    </row>
    <row r="21" spans="1:17" x14ac:dyDescent="0.25">
      <c r="B21" s="87" t="s">
        <v>239</v>
      </c>
      <c r="C21" s="89" t="s">
        <v>240</v>
      </c>
      <c r="D21" s="88">
        <v>36.299999999999997</v>
      </c>
      <c r="E21" s="88">
        <v>37.4</v>
      </c>
      <c r="F21" s="88">
        <v>38.6</v>
      </c>
      <c r="G21" s="88">
        <v>39.200000000000003</v>
      </c>
      <c r="H21" s="88">
        <v>39.4</v>
      </c>
      <c r="I21" s="88">
        <v>43.1</v>
      </c>
      <c r="J21" s="88">
        <v>46.9</v>
      </c>
      <c r="K21" s="88">
        <v>46.8</v>
      </c>
      <c r="L21" s="88">
        <v>46.8</v>
      </c>
      <c r="M21" s="88">
        <v>48.5</v>
      </c>
    </row>
    <row r="22" spans="1:17" x14ac:dyDescent="0.25">
      <c r="B22" s="87" t="s">
        <v>241</v>
      </c>
      <c r="C22" s="90">
        <v>38.1</v>
      </c>
      <c r="D22" s="90">
        <v>37.299999999999997</v>
      </c>
      <c r="E22" s="90">
        <v>39.299999999999997</v>
      </c>
      <c r="F22" s="90">
        <v>39.4</v>
      </c>
      <c r="G22" s="90">
        <v>38.799999999999997</v>
      </c>
      <c r="H22" s="90">
        <v>38.6</v>
      </c>
      <c r="I22" s="90">
        <v>41.4</v>
      </c>
      <c r="J22" s="90">
        <v>47.9</v>
      </c>
      <c r="K22" s="90">
        <v>46.1</v>
      </c>
      <c r="L22" s="90">
        <v>49.4</v>
      </c>
      <c r="M22" s="90">
        <v>51.2</v>
      </c>
    </row>
    <row r="23" spans="1:17" x14ac:dyDescent="0.25">
      <c r="B23" s="87" t="s">
        <v>242</v>
      </c>
      <c r="C23" s="89" t="s">
        <v>240</v>
      </c>
      <c r="D23" s="88">
        <v>51.9</v>
      </c>
      <c r="E23" s="88">
        <v>57.9</v>
      </c>
      <c r="F23" s="88">
        <v>72.8</v>
      </c>
      <c r="G23" s="88">
        <v>67.8</v>
      </c>
      <c r="H23" s="88">
        <v>78.8</v>
      </c>
      <c r="I23" s="89">
        <v>106</v>
      </c>
      <c r="J23" s="89">
        <v>97</v>
      </c>
      <c r="K23" s="88">
        <v>79.400000000000006</v>
      </c>
      <c r="L23" s="88">
        <v>73.400000000000006</v>
      </c>
      <c r="M23" s="88">
        <v>81</v>
      </c>
    </row>
    <row r="24" spans="1:17" x14ac:dyDescent="0.25">
      <c r="B24" s="87" t="s">
        <v>243</v>
      </c>
      <c r="C24" s="91" t="s">
        <v>240</v>
      </c>
      <c r="D24" s="90">
        <v>26.8</v>
      </c>
      <c r="E24" s="90">
        <v>29.9</v>
      </c>
      <c r="F24" s="90">
        <v>30.4</v>
      </c>
      <c r="G24" s="90">
        <v>31.4</v>
      </c>
      <c r="H24" s="91">
        <v>33</v>
      </c>
      <c r="I24" s="91">
        <v>42</v>
      </c>
      <c r="J24" s="90">
        <v>59.1</v>
      </c>
      <c r="K24" s="90">
        <v>58.3</v>
      </c>
      <c r="L24" s="90">
        <v>48.7</v>
      </c>
      <c r="M24" s="90">
        <v>54.2</v>
      </c>
    </row>
    <row r="25" spans="1:17" x14ac:dyDescent="0.25">
      <c r="B25" s="87" t="s">
        <v>244</v>
      </c>
      <c r="C25" s="88">
        <v>46.7</v>
      </c>
      <c r="D25" s="88">
        <v>48.3</v>
      </c>
      <c r="E25" s="88">
        <v>55.5</v>
      </c>
      <c r="F25" s="88">
        <v>52.5</v>
      </c>
      <c r="G25" s="88">
        <v>50.1</v>
      </c>
      <c r="H25" s="88">
        <v>50.8</v>
      </c>
      <c r="I25" s="88">
        <v>50.3</v>
      </c>
      <c r="J25" s="88">
        <v>47.9</v>
      </c>
      <c r="K25" s="88">
        <v>44.9</v>
      </c>
      <c r="L25" s="89">
        <v>44</v>
      </c>
      <c r="M25" s="89">
        <v>43.3</v>
      </c>
    </row>
    <row r="26" spans="1:17" x14ac:dyDescent="0.25">
      <c r="B26" s="87" t="s">
        <v>245</v>
      </c>
      <c r="C26" s="90">
        <v>46.8</v>
      </c>
      <c r="D26" s="90">
        <v>45.2</v>
      </c>
      <c r="E26" s="90">
        <v>40.4</v>
      </c>
      <c r="F26" s="90">
        <v>40.9</v>
      </c>
      <c r="G26" s="90">
        <v>42.2</v>
      </c>
      <c r="H26" s="90">
        <v>42.9</v>
      </c>
      <c r="I26" s="90">
        <v>42.5</v>
      </c>
      <c r="J26" s="90">
        <v>44.9</v>
      </c>
      <c r="K26" s="90">
        <v>45.1</v>
      </c>
      <c r="L26" s="90">
        <v>43.1</v>
      </c>
      <c r="M26" s="90">
        <v>44.3</v>
      </c>
    </row>
    <row r="27" spans="1:17" x14ac:dyDescent="0.25">
      <c r="B27" s="87" t="s">
        <v>246</v>
      </c>
      <c r="C27" s="88">
        <v>27.1</v>
      </c>
      <c r="D27" s="88">
        <v>36.6</v>
      </c>
      <c r="E27" s="88">
        <v>47.9</v>
      </c>
      <c r="F27" s="88">
        <v>42.4</v>
      </c>
      <c r="G27" s="88">
        <v>32.9</v>
      </c>
      <c r="H27" s="89">
        <v>42</v>
      </c>
      <c r="I27" s="88">
        <v>50.5</v>
      </c>
      <c r="J27" s="88">
        <v>59.8</v>
      </c>
      <c r="K27" s="88">
        <v>59.1</v>
      </c>
      <c r="L27" s="88">
        <v>62.6</v>
      </c>
      <c r="M27" s="88">
        <v>64.2</v>
      </c>
    </row>
    <row r="28" spans="1:17" x14ac:dyDescent="0.25">
      <c r="B28" s="87" t="s">
        <v>247</v>
      </c>
      <c r="C28" s="91" t="s">
        <v>240</v>
      </c>
      <c r="D28" s="90">
        <v>37.700000000000003</v>
      </c>
      <c r="E28" s="90">
        <v>38.6</v>
      </c>
      <c r="F28" s="90">
        <v>42.3</v>
      </c>
      <c r="G28" s="90">
        <v>45.6</v>
      </c>
      <c r="H28" s="90">
        <v>50.1</v>
      </c>
      <c r="I28" s="90">
        <v>55.4</v>
      </c>
      <c r="J28" s="90">
        <v>58.2</v>
      </c>
      <c r="K28" s="90">
        <v>56.8</v>
      </c>
      <c r="L28" s="90">
        <v>64.599999999999994</v>
      </c>
      <c r="M28" s="90">
        <v>61.3</v>
      </c>
    </row>
    <row r="29" spans="1:17" x14ac:dyDescent="0.25">
      <c r="B29" s="87" t="s">
        <v>248</v>
      </c>
      <c r="C29" s="88">
        <v>33.1</v>
      </c>
      <c r="D29" s="88">
        <v>21.9</v>
      </c>
      <c r="E29" s="89">
        <v>21</v>
      </c>
      <c r="F29" s="88">
        <v>20.5</v>
      </c>
      <c r="G29" s="88">
        <v>24.6</v>
      </c>
      <c r="H29" s="89">
        <v>33</v>
      </c>
      <c r="I29" s="88">
        <v>36.799999999999997</v>
      </c>
      <c r="J29" s="88">
        <v>41.4</v>
      </c>
      <c r="K29" s="88">
        <v>42.4</v>
      </c>
      <c r="L29" s="88">
        <v>44.6</v>
      </c>
      <c r="M29" s="88"/>
    </row>
    <row r="30" spans="1:17" x14ac:dyDescent="0.25">
      <c r="B30" s="87" t="s">
        <v>249</v>
      </c>
      <c r="C30" s="90">
        <v>18.100000000000001</v>
      </c>
      <c r="D30" s="90">
        <v>19.399999999999999</v>
      </c>
      <c r="E30" s="90">
        <v>20.8</v>
      </c>
      <c r="F30" s="90">
        <v>22.5</v>
      </c>
      <c r="G30" s="90">
        <v>31.7</v>
      </c>
      <c r="H30" s="90">
        <v>31.2</v>
      </c>
      <c r="I30" s="90">
        <v>41.4</v>
      </c>
      <c r="J30" s="90">
        <v>44.1</v>
      </c>
      <c r="K30" s="90">
        <v>48.2</v>
      </c>
      <c r="L30" s="90">
        <v>50.7</v>
      </c>
      <c r="M30" s="90">
        <v>55.2</v>
      </c>
    </row>
    <row r="31" spans="1:17" x14ac:dyDescent="0.25">
      <c r="B31" s="87" t="s">
        <v>250</v>
      </c>
      <c r="C31" s="88">
        <v>24.6</v>
      </c>
      <c r="D31" s="88">
        <v>26.7</v>
      </c>
      <c r="E31" s="89">
        <v>29</v>
      </c>
      <c r="F31" s="89">
        <v>29</v>
      </c>
      <c r="G31" s="88">
        <v>29.4</v>
      </c>
      <c r="H31" s="88">
        <v>32.5</v>
      </c>
      <c r="I31" s="88">
        <v>39.299999999999997</v>
      </c>
      <c r="J31" s="88">
        <v>45.3</v>
      </c>
      <c r="K31" s="88">
        <v>44.7</v>
      </c>
      <c r="L31" s="88">
        <v>46.1</v>
      </c>
      <c r="M31" s="88">
        <v>45.7</v>
      </c>
    </row>
    <row r="32" spans="1:17" x14ac:dyDescent="0.25">
      <c r="B32" s="87" t="s">
        <v>251</v>
      </c>
      <c r="C32" s="91" t="s">
        <v>240</v>
      </c>
      <c r="D32" s="91" t="s">
        <v>240</v>
      </c>
      <c r="E32" s="91" t="s">
        <v>240</v>
      </c>
      <c r="F32" s="91" t="s">
        <v>240</v>
      </c>
      <c r="G32" s="91" t="s">
        <v>240</v>
      </c>
      <c r="H32" s="90">
        <v>37.200000000000003</v>
      </c>
      <c r="I32" s="90">
        <v>60.1</v>
      </c>
      <c r="J32" s="90">
        <v>94.1</v>
      </c>
      <c r="K32" s="90">
        <v>81.599999999999994</v>
      </c>
      <c r="L32" s="90">
        <v>83.5</v>
      </c>
      <c r="M32" s="90">
        <v>72.900000000000006</v>
      </c>
    </row>
    <row r="33" spans="2:13" x14ac:dyDescent="0.25">
      <c r="B33" s="87" t="s">
        <v>252</v>
      </c>
      <c r="C33" s="89" t="s">
        <v>240</v>
      </c>
      <c r="D33" s="88">
        <v>46.4</v>
      </c>
      <c r="E33" s="88">
        <v>46.9</v>
      </c>
      <c r="F33" s="88">
        <v>48.4</v>
      </c>
      <c r="G33" s="88">
        <v>43.6</v>
      </c>
      <c r="H33" s="88">
        <v>34.5</v>
      </c>
      <c r="I33" s="88">
        <v>39.4</v>
      </c>
      <c r="J33" s="89">
        <v>41</v>
      </c>
      <c r="K33" s="128">
        <f>J33</f>
        <v>41</v>
      </c>
      <c r="L33" s="128">
        <f>J33</f>
        <v>41</v>
      </c>
      <c r="M33" s="89">
        <v>39.4</v>
      </c>
    </row>
    <row r="34" spans="2:13" x14ac:dyDescent="0.25">
      <c r="B34" s="87" t="s">
        <v>253</v>
      </c>
      <c r="C34" s="90">
        <v>13.8</v>
      </c>
      <c r="D34" s="90">
        <v>14.4</v>
      </c>
      <c r="E34" s="90">
        <v>14.6</v>
      </c>
      <c r="F34" s="90">
        <v>14.1</v>
      </c>
      <c r="G34" s="90">
        <v>14.5</v>
      </c>
      <c r="H34" s="90">
        <v>18.2</v>
      </c>
      <c r="I34" s="90">
        <v>28.5</v>
      </c>
      <c r="J34" s="90">
        <v>28.7</v>
      </c>
      <c r="K34" s="90">
        <v>57.1</v>
      </c>
      <c r="L34" s="90">
        <v>36.299999999999997</v>
      </c>
      <c r="M34" s="90"/>
    </row>
    <row r="35" spans="2:13" x14ac:dyDescent="0.25">
      <c r="B35" s="87" t="s">
        <v>254</v>
      </c>
      <c r="C35" s="89" t="s">
        <v>240</v>
      </c>
      <c r="D35" s="89">
        <v>16</v>
      </c>
      <c r="E35" s="88">
        <v>23.6</v>
      </c>
      <c r="F35" s="88">
        <v>30.2</v>
      </c>
      <c r="G35" s="88">
        <v>30.3</v>
      </c>
      <c r="H35" s="88">
        <v>29.3</v>
      </c>
      <c r="I35" s="88">
        <v>27.7</v>
      </c>
      <c r="J35" s="88">
        <v>26.3</v>
      </c>
      <c r="K35" s="88">
        <v>49.8</v>
      </c>
      <c r="L35" s="88">
        <v>49.5</v>
      </c>
      <c r="M35" s="88">
        <v>51.1</v>
      </c>
    </row>
    <row r="36" spans="2:13" x14ac:dyDescent="0.25">
      <c r="B36" s="87" t="s">
        <v>255</v>
      </c>
      <c r="C36" s="90">
        <v>14.9</v>
      </c>
      <c r="D36" s="90">
        <v>23.5</v>
      </c>
      <c r="E36" s="90">
        <v>39.4</v>
      </c>
      <c r="F36" s="90">
        <v>58.3</v>
      </c>
      <c r="G36" s="90">
        <v>62.1</v>
      </c>
      <c r="H36" s="90">
        <v>81.599999999999994</v>
      </c>
      <c r="I36" s="90">
        <v>55.8</v>
      </c>
      <c r="J36" s="90">
        <v>43.4</v>
      </c>
      <c r="K36" s="90">
        <v>42.1</v>
      </c>
      <c r="L36" s="90">
        <v>44.1</v>
      </c>
      <c r="M36" s="90">
        <v>47.7</v>
      </c>
    </row>
    <row r="37" spans="2:13" x14ac:dyDescent="0.25">
      <c r="B37" s="87" t="s">
        <v>256</v>
      </c>
      <c r="C37" s="88">
        <v>44.8</v>
      </c>
      <c r="D37" s="88">
        <v>38.5</v>
      </c>
      <c r="E37" s="88">
        <v>35.6</v>
      </c>
      <c r="F37" s="88">
        <v>31.8</v>
      </c>
      <c r="G37" s="88">
        <v>33.4</v>
      </c>
      <c r="H37" s="88">
        <v>40.200000000000003</v>
      </c>
      <c r="I37" s="88">
        <v>48.9</v>
      </c>
      <c r="J37" s="88">
        <v>52.2</v>
      </c>
      <c r="K37" s="89">
        <v>51</v>
      </c>
      <c r="L37" s="89">
        <v>50</v>
      </c>
      <c r="M37" s="89">
        <v>54.2</v>
      </c>
    </row>
    <row r="38" spans="2:13" x14ac:dyDescent="0.25">
      <c r="B38" s="87" t="s">
        <v>257</v>
      </c>
      <c r="C38" s="90">
        <v>34.9</v>
      </c>
      <c r="D38" s="91">
        <v>31</v>
      </c>
      <c r="E38" s="90">
        <v>28.8</v>
      </c>
      <c r="F38" s="90">
        <v>35.9</v>
      </c>
      <c r="G38" s="90">
        <v>45.6</v>
      </c>
      <c r="H38" s="90">
        <v>54.8</v>
      </c>
      <c r="I38" s="90">
        <v>60.8</v>
      </c>
      <c r="J38" s="90">
        <v>63.5</v>
      </c>
      <c r="K38" s="90">
        <v>60.6</v>
      </c>
      <c r="L38" s="90">
        <v>59.3</v>
      </c>
      <c r="M38" s="90">
        <v>52.2</v>
      </c>
    </row>
    <row r="39" spans="2:13" x14ac:dyDescent="0.25">
      <c r="B39" s="87" t="s">
        <v>258</v>
      </c>
      <c r="C39" s="88">
        <v>12.1</v>
      </c>
      <c r="D39" s="88">
        <v>13.9</v>
      </c>
      <c r="E39" s="88">
        <v>12.3</v>
      </c>
      <c r="F39" s="88">
        <v>10.8</v>
      </c>
      <c r="G39" s="88">
        <v>12.2</v>
      </c>
      <c r="H39" s="88">
        <v>11.9</v>
      </c>
      <c r="I39" s="88">
        <v>13.2</v>
      </c>
      <c r="J39" s="88">
        <v>16.3</v>
      </c>
      <c r="K39" s="88">
        <v>21.8</v>
      </c>
      <c r="L39" s="88">
        <v>27.5</v>
      </c>
      <c r="M39" s="88"/>
    </row>
    <row r="40" spans="2:13" x14ac:dyDescent="0.25">
      <c r="B40" s="87" t="s">
        <v>259</v>
      </c>
      <c r="C40" s="91" t="s">
        <v>240</v>
      </c>
      <c r="D40" s="91" t="s">
        <v>240</v>
      </c>
      <c r="E40" s="91" t="s">
        <v>240</v>
      </c>
      <c r="F40" s="91" t="s">
        <v>240</v>
      </c>
      <c r="G40" s="91" t="s">
        <v>240</v>
      </c>
      <c r="H40" s="91" t="s">
        <v>240</v>
      </c>
      <c r="I40" s="90">
        <v>45.8</v>
      </c>
      <c r="J40" s="90">
        <v>47.9</v>
      </c>
      <c r="K40" s="90">
        <v>49.6</v>
      </c>
      <c r="L40" s="90">
        <v>48.9</v>
      </c>
      <c r="M40" s="90">
        <v>48.5</v>
      </c>
    </row>
    <row r="41" spans="2:13" x14ac:dyDescent="0.25">
      <c r="B41" s="87" t="s">
        <v>260</v>
      </c>
      <c r="C41" s="88">
        <v>45.7</v>
      </c>
      <c r="D41" s="88">
        <v>44.7</v>
      </c>
      <c r="E41" s="88">
        <v>45.5</v>
      </c>
      <c r="F41" s="88">
        <v>47.7</v>
      </c>
      <c r="G41" s="88">
        <v>47.6</v>
      </c>
      <c r="H41" s="88">
        <v>49.1</v>
      </c>
      <c r="I41" s="88">
        <v>50.2</v>
      </c>
      <c r="J41" s="88">
        <v>50.1</v>
      </c>
      <c r="K41" s="88">
        <v>62.4</v>
      </c>
      <c r="L41" s="88">
        <v>57.6</v>
      </c>
      <c r="M41" s="88">
        <v>62.1</v>
      </c>
    </row>
    <row r="42" spans="2:13" x14ac:dyDescent="0.25">
      <c r="B42" s="87" t="s">
        <v>261</v>
      </c>
      <c r="C42" s="90">
        <v>15.9</v>
      </c>
      <c r="D42" s="90">
        <v>21.1</v>
      </c>
      <c r="E42" s="90">
        <v>28.1</v>
      </c>
      <c r="F42" s="90">
        <v>36.200000000000003</v>
      </c>
      <c r="G42" s="90">
        <v>34.700000000000003</v>
      </c>
      <c r="H42" s="91">
        <v>35</v>
      </c>
      <c r="I42" s="90">
        <v>40.200000000000003</v>
      </c>
      <c r="J42" s="90">
        <v>45.6</v>
      </c>
      <c r="K42" s="90">
        <v>45.4</v>
      </c>
      <c r="L42" s="90">
        <v>44.7</v>
      </c>
      <c r="M42" s="90">
        <v>72</v>
      </c>
    </row>
    <row r="43" spans="2:13" x14ac:dyDescent="0.25">
      <c r="B43" s="87" t="s">
        <v>262</v>
      </c>
      <c r="C43" s="88">
        <v>28.2</v>
      </c>
      <c r="D43" s="88">
        <v>26.8</v>
      </c>
      <c r="E43" s="88">
        <v>35.6</v>
      </c>
      <c r="F43" s="88">
        <v>28.7</v>
      </c>
      <c r="G43" s="88">
        <v>37.1</v>
      </c>
      <c r="H43" s="88">
        <v>49.1</v>
      </c>
      <c r="I43" s="88">
        <v>53.6</v>
      </c>
      <c r="J43" s="88">
        <v>55.8</v>
      </c>
      <c r="K43" s="88">
        <v>53.9</v>
      </c>
      <c r="L43" s="88">
        <v>51.9</v>
      </c>
      <c r="M43" s="88">
        <v>33</v>
      </c>
    </row>
    <row r="44" spans="2:13" x14ac:dyDescent="0.25">
      <c r="B44" s="87" t="s">
        <v>263</v>
      </c>
      <c r="C44" s="90">
        <v>20.3</v>
      </c>
      <c r="D44" s="90">
        <v>14.2</v>
      </c>
      <c r="E44" s="90">
        <v>12.1</v>
      </c>
      <c r="F44" s="90">
        <v>17.2</v>
      </c>
      <c r="G44" s="90">
        <v>24.2</v>
      </c>
      <c r="H44" s="90">
        <v>24.4</v>
      </c>
      <c r="I44" s="90">
        <v>30.1</v>
      </c>
      <c r="J44" s="90">
        <v>31.5</v>
      </c>
      <c r="K44" s="90">
        <v>29.3</v>
      </c>
      <c r="L44" s="90">
        <v>31.5</v>
      </c>
      <c r="M44" s="90"/>
    </row>
    <row r="45" spans="2:13" x14ac:dyDescent="0.25">
      <c r="B45" s="87" t="s">
        <v>264</v>
      </c>
      <c r="C45" s="88">
        <v>25.5</v>
      </c>
      <c r="D45" s="88">
        <v>26.9</v>
      </c>
      <c r="E45" s="88">
        <v>31.2</v>
      </c>
      <c r="F45" s="89">
        <v>33</v>
      </c>
      <c r="G45" s="88">
        <v>29.7</v>
      </c>
      <c r="H45" s="88">
        <v>33.700000000000003</v>
      </c>
      <c r="I45" s="88">
        <v>36.200000000000003</v>
      </c>
      <c r="J45" s="88">
        <v>46.2</v>
      </c>
      <c r="K45" s="88">
        <v>39.1</v>
      </c>
      <c r="L45" s="88">
        <v>40.200000000000003</v>
      </c>
      <c r="M45" s="88">
        <v>42.1</v>
      </c>
    </row>
    <row r="46" spans="2:13" x14ac:dyDescent="0.25">
      <c r="B46" s="87" t="s">
        <v>265</v>
      </c>
      <c r="C46" s="90">
        <v>39.6</v>
      </c>
      <c r="D46" s="90">
        <v>40.5</v>
      </c>
      <c r="E46" s="90">
        <v>45.6</v>
      </c>
      <c r="F46" s="90">
        <v>48.3</v>
      </c>
      <c r="G46" s="90">
        <v>47.3</v>
      </c>
      <c r="H46" s="90">
        <v>48.7</v>
      </c>
      <c r="I46" s="90">
        <v>47.6</v>
      </c>
      <c r="J46" s="90">
        <v>55.7</v>
      </c>
      <c r="K46" s="90">
        <v>52.1</v>
      </c>
      <c r="L46" s="90">
        <v>51.1</v>
      </c>
      <c r="M46" s="90">
        <v>56</v>
      </c>
    </row>
    <row r="47" spans="2:13" x14ac:dyDescent="0.25">
      <c r="B47" s="87" t="s">
        <v>266</v>
      </c>
      <c r="C47" s="88">
        <v>34.200000000000003</v>
      </c>
      <c r="D47" s="88">
        <v>32.299999999999997</v>
      </c>
      <c r="E47" s="88">
        <v>34.6</v>
      </c>
      <c r="F47" s="88">
        <v>36.299999999999997</v>
      </c>
      <c r="G47" s="88">
        <v>40.299999999999997</v>
      </c>
      <c r="H47" s="88">
        <v>47.1</v>
      </c>
      <c r="I47" s="88">
        <v>46.7</v>
      </c>
      <c r="J47" s="88">
        <v>47.3</v>
      </c>
      <c r="K47" s="88">
        <v>53.5</v>
      </c>
      <c r="L47" s="88">
        <v>54.8</v>
      </c>
      <c r="M47" s="88">
        <v>57.9</v>
      </c>
    </row>
    <row r="48" spans="2:13" x14ac:dyDescent="0.25">
      <c r="B48" s="87" t="s">
        <v>267</v>
      </c>
      <c r="C48" s="90">
        <v>61.8</v>
      </c>
      <c r="D48" s="90">
        <v>65.599999999999994</v>
      </c>
      <c r="E48" s="90">
        <v>77.3</v>
      </c>
      <c r="F48" s="90">
        <v>74.099999999999994</v>
      </c>
      <c r="G48" s="90">
        <v>77.5</v>
      </c>
      <c r="H48" s="90">
        <v>62.7</v>
      </c>
      <c r="I48" s="90">
        <v>61.7</v>
      </c>
      <c r="J48" s="90">
        <v>66.400000000000006</v>
      </c>
      <c r="K48" s="90">
        <v>56.3</v>
      </c>
      <c r="L48" s="90">
        <v>54.5</v>
      </c>
      <c r="M48" s="90">
        <v>58.5</v>
      </c>
    </row>
    <row r="49" spans="1:13" x14ac:dyDescent="0.25">
      <c r="B49" s="87" t="s">
        <v>555</v>
      </c>
      <c r="C49" s="89" t="s">
        <v>240</v>
      </c>
      <c r="D49" s="89" t="s">
        <v>240</v>
      </c>
      <c r="E49" s="89" t="s">
        <v>240</v>
      </c>
      <c r="F49" s="88">
        <v>35.700000000000003</v>
      </c>
      <c r="G49" s="89">
        <v>33</v>
      </c>
      <c r="H49" s="89">
        <v>44</v>
      </c>
      <c r="I49" s="88">
        <v>46.6</v>
      </c>
      <c r="J49" s="88">
        <v>47.2</v>
      </c>
      <c r="K49" s="88">
        <v>48.5</v>
      </c>
      <c r="L49" s="88">
        <v>37.6</v>
      </c>
      <c r="M49" s="88">
        <v>34.299999999999997</v>
      </c>
    </row>
    <row r="50" spans="1:13" x14ac:dyDescent="0.25">
      <c r="B50" s="87" t="s">
        <v>556</v>
      </c>
      <c r="C50" s="91" t="s">
        <v>240</v>
      </c>
      <c r="D50" s="91" t="s">
        <v>240</v>
      </c>
      <c r="E50" s="91" t="s">
        <v>240</v>
      </c>
      <c r="F50" s="91" t="s">
        <v>240</v>
      </c>
      <c r="G50" s="91" t="s">
        <v>240</v>
      </c>
      <c r="H50" s="90">
        <v>157.1</v>
      </c>
      <c r="I50" s="90">
        <v>174.1</v>
      </c>
      <c r="J50" s="90">
        <v>153.30000000000001</v>
      </c>
      <c r="K50" s="90">
        <v>111.7</v>
      </c>
      <c r="L50" s="90">
        <v>123.1</v>
      </c>
      <c r="M50" s="90" t="s">
        <v>240</v>
      </c>
    </row>
    <row r="51" spans="1:13" x14ac:dyDescent="0.25">
      <c r="B51" s="87" t="s">
        <v>557</v>
      </c>
      <c r="C51" s="88">
        <v>57.4</v>
      </c>
      <c r="D51" s="88">
        <v>54.9</v>
      </c>
      <c r="E51" s="88">
        <v>58.6</v>
      </c>
      <c r="F51" s="88">
        <v>58.4</v>
      </c>
      <c r="G51" s="89">
        <v>57</v>
      </c>
      <c r="H51" s="88">
        <v>58.3</v>
      </c>
      <c r="I51" s="88">
        <v>57.7</v>
      </c>
      <c r="J51" s="89">
        <v>57</v>
      </c>
      <c r="K51" s="88">
        <v>54.7</v>
      </c>
      <c r="L51" s="89">
        <v>53</v>
      </c>
      <c r="M51" s="89">
        <v>55.8</v>
      </c>
    </row>
    <row r="52" spans="1:13" x14ac:dyDescent="0.25">
      <c r="B52" s="87" t="s">
        <v>558</v>
      </c>
      <c r="C52" s="91" t="s">
        <v>240</v>
      </c>
      <c r="D52" s="90">
        <v>38.9</v>
      </c>
      <c r="E52" s="91">
        <v>35</v>
      </c>
      <c r="F52" s="91">
        <v>33</v>
      </c>
      <c r="G52" s="90">
        <v>33.1</v>
      </c>
      <c r="H52" s="90">
        <v>35.799999999999997</v>
      </c>
      <c r="I52" s="90">
        <v>43.8</v>
      </c>
      <c r="J52" s="90">
        <v>59.7</v>
      </c>
      <c r="K52" s="90">
        <v>50.4</v>
      </c>
      <c r="L52" s="90">
        <v>47.8</v>
      </c>
      <c r="M52" s="90"/>
    </row>
    <row r="55" spans="1:13" x14ac:dyDescent="0.25">
      <c r="A55" s="83" t="s">
        <v>218</v>
      </c>
      <c r="B55" s="82" t="s">
        <v>550</v>
      </c>
    </row>
    <row r="56" spans="1:13" x14ac:dyDescent="0.25">
      <c r="A56" s="83" t="s">
        <v>219</v>
      </c>
      <c r="B56" s="82" t="s">
        <v>559</v>
      </c>
    </row>
    <row r="57" spans="1:13" x14ac:dyDescent="0.25">
      <c r="A57" s="83" t="s">
        <v>221</v>
      </c>
      <c r="B57" s="82" t="s">
        <v>552</v>
      </c>
    </row>
    <row r="58" spans="1:13" x14ac:dyDescent="0.25">
      <c r="A58" s="83" t="s">
        <v>222</v>
      </c>
      <c r="B58" s="82" t="s">
        <v>560</v>
      </c>
    </row>
    <row r="60" spans="1:13" x14ac:dyDescent="0.25">
      <c r="B60" s="84" t="s">
        <v>224</v>
      </c>
      <c r="C60" s="107" t="s">
        <v>306</v>
      </c>
      <c r="D60" s="107" t="s">
        <v>225</v>
      </c>
      <c r="E60" s="107" t="s">
        <v>226</v>
      </c>
      <c r="F60" s="107" t="s">
        <v>227</v>
      </c>
      <c r="G60" s="107" t="s">
        <v>228</v>
      </c>
      <c r="H60" s="107" t="s">
        <v>229</v>
      </c>
      <c r="I60" s="107" t="s">
        <v>230</v>
      </c>
      <c r="J60" s="107" t="s">
        <v>231</v>
      </c>
      <c r="K60" s="107" t="s">
        <v>232</v>
      </c>
      <c r="L60" s="107" t="s">
        <v>233</v>
      </c>
      <c r="M60" s="92">
        <v>2019</v>
      </c>
    </row>
    <row r="61" spans="1:13" x14ac:dyDescent="0.25">
      <c r="B61" s="85" t="s">
        <v>237</v>
      </c>
      <c r="C61" s="86" t="s">
        <v>238</v>
      </c>
      <c r="D61" s="86" t="s">
        <v>238</v>
      </c>
      <c r="E61" s="86" t="s">
        <v>238</v>
      </c>
      <c r="F61" s="86" t="s">
        <v>238</v>
      </c>
      <c r="G61" s="86" t="s">
        <v>238</v>
      </c>
      <c r="H61" s="86" t="s">
        <v>238</v>
      </c>
      <c r="I61" s="86" t="s">
        <v>238</v>
      </c>
      <c r="J61" s="86" t="s">
        <v>238</v>
      </c>
      <c r="K61" s="86" t="s">
        <v>238</v>
      </c>
      <c r="L61" s="86" t="s">
        <v>238</v>
      </c>
      <c r="M61" s="86" t="s">
        <v>238</v>
      </c>
    </row>
    <row r="62" spans="1:13" x14ac:dyDescent="0.25">
      <c r="B62" s="87" t="s">
        <v>239</v>
      </c>
      <c r="C62" s="89" t="s">
        <v>240</v>
      </c>
      <c r="D62" s="88">
        <v>81.8</v>
      </c>
      <c r="E62" s="88">
        <v>84.7</v>
      </c>
      <c r="F62" s="88">
        <v>81.400000000000006</v>
      </c>
      <c r="G62" s="88">
        <v>82.7</v>
      </c>
      <c r="H62" s="88">
        <v>81.900000000000006</v>
      </c>
      <c r="I62" s="88">
        <v>80.8</v>
      </c>
      <c r="J62" s="89" t="s">
        <v>240</v>
      </c>
      <c r="K62" s="89" t="s">
        <v>240</v>
      </c>
      <c r="L62" s="128">
        <f>I62</f>
        <v>80.8</v>
      </c>
      <c r="M62" s="89" t="s">
        <v>240</v>
      </c>
    </row>
    <row r="63" spans="1:13" x14ac:dyDescent="0.25">
      <c r="B63" s="87" t="s">
        <v>241</v>
      </c>
      <c r="C63" s="91">
        <v>78</v>
      </c>
      <c r="D63" s="90">
        <v>80.2</v>
      </c>
      <c r="E63" s="90">
        <v>77.7</v>
      </c>
      <c r="F63" s="90">
        <v>78.400000000000006</v>
      </c>
      <c r="G63" s="90">
        <v>79.099999999999994</v>
      </c>
      <c r="H63" s="90">
        <v>76.7</v>
      </c>
      <c r="I63" s="90">
        <v>77.400000000000006</v>
      </c>
      <c r="J63" s="90">
        <v>72.5</v>
      </c>
      <c r="K63" s="90">
        <v>75.099999999999994</v>
      </c>
      <c r="L63" s="90">
        <v>72.5</v>
      </c>
      <c r="M63" s="90" t="s">
        <v>240</v>
      </c>
    </row>
    <row r="64" spans="1:13" x14ac:dyDescent="0.25">
      <c r="B64" s="87" t="s">
        <v>242</v>
      </c>
      <c r="C64" s="88">
        <v>76.3</v>
      </c>
      <c r="D64" s="88">
        <v>78.400000000000006</v>
      </c>
      <c r="E64" s="88">
        <v>82.3</v>
      </c>
      <c r="F64" s="89">
        <v>84</v>
      </c>
      <c r="G64" s="88">
        <v>83.5</v>
      </c>
      <c r="H64" s="88">
        <v>84.9</v>
      </c>
      <c r="I64" s="88">
        <v>85.6</v>
      </c>
      <c r="J64" s="88">
        <v>81.5</v>
      </c>
      <c r="K64" s="88">
        <v>83.7</v>
      </c>
      <c r="L64" s="89">
        <v>81</v>
      </c>
      <c r="M64" s="89" t="s">
        <v>240</v>
      </c>
    </row>
    <row r="65" spans="2:13" x14ac:dyDescent="0.25">
      <c r="B65" s="87" t="s">
        <v>243</v>
      </c>
      <c r="C65" s="90">
        <v>74.8</v>
      </c>
      <c r="D65" s="90">
        <v>86.7</v>
      </c>
      <c r="E65" s="90">
        <v>86.8</v>
      </c>
      <c r="F65" s="90">
        <v>80.599999999999994</v>
      </c>
      <c r="G65" s="90">
        <v>91.1</v>
      </c>
      <c r="H65" s="90">
        <v>85.5</v>
      </c>
      <c r="I65" s="90">
        <v>82.5</v>
      </c>
      <c r="J65" s="91">
        <v>90</v>
      </c>
      <c r="K65" s="90">
        <v>86.9</v>
      </c>
      <c r="L65" s="90">
        <v>84.7</v>
      </c>
      <c r="M65" s="90" t="s">
        <v>240</v>
      </c>
    </row>
    <row r="66" spans="2:13" x14ac:dyDescent="0.25">
      <c r="B66" s="87" t="s">
        <v>244</v>
      </c>
      <c r="C66" s="88">
        <v>82.6</v>
      </c>
      <c r="D66" s="88">
        <v>83.5</v>
      </c>
      <c r="E66" s="89">
        <v>92</v>
      </c>
      <c r="F66" s="88">
        <v>84.4</v>
      </c>
      <c r="G66" s="88">
        <v>82.6</v>
      </c>
      <c r="H66" s="89">
        <v>83</v>
      </c>
      <c r="I66" s="88">
        <v>84.2</v>
      </c>
      <c r="J66" s="88">
        <v>86.4</v>
      </c>
      <c r="K66" s="88">
        <v>85.8</v>
      </c>
      <c r="L66" s="88">
        <v>80.7</v>
      </c>
      <c r="M66" s="88" t="s">
        <v>240</v>
      </c>
    </row>
    <row r="67" spans="2:13" x14ac:dyDescent="0.25">
      <c r="B67" s="87" t="s">
        <v>480</v>
      </c>
      <c r="C67" s="90">
        <v>80.3</v>
      </c>
      <c r="D67" s="90">
        <v>82.8</v>
      </c>
      <c r="E67" s="90">
        <v>83.9</v>
      </c>
      <c r="F67" s="90">
        <v>83.5</v>
      </c>
      <c r="G67" s="90">
        <v>82.8</v>
      </c>
      <c r="H67" s="90">
        <v>84.2</v>
      </c>
      <c r="I67" s="90">
        <v>79.3</v>
      </c>
      <c r="J67" s="90">
        <v>86.7</v>
      </c>
      <c r="K67" s="90">
        <v>85.8</v>
      </c>
      <c r="L67" s="90">
        <v>85.6</v>
      </c>
      <c r="M67" s="90" t="s">
        <v>240</v>
      </c>
    </row>
    <row r="68" spans="2:13" x14ac:dyDescent="0.25">
      <c r="B68" s="87" t="s">
        <v>246</v>
      </c>
      <c r="C68" s="88">
        <v>82.7</v>
      </c>
      <c r="D68" s="88">
        <v>82.7</v>
      </c>
      <c r="E68" s="88">
        <v>69.5</v>
      </c>
      <c r="F68" s="88">
        <v>80.400000000000006</v>
      </c>
      <c r="G68" s="89">
        <v>66</v>
      </c>
      <c r="H68" s="88">
        <v>85.1</v>
      </c>
      <c r="I68" s="88">
        <v>86.7</v>
      </c>
      <c r="J68" s="88">
        <v>86.7</v>
      </c>
      <c r="K68" s="88">
        <v>85.7</v>
      </c>
      <c r="L68" s="88">
        <v>85.7</v>
      </c>
      <c r="M68" s="88" t="s">
        <v>240</v>
      </c>
    </row>
    <row r="69" spans="2:13" x14ac:dyDescent="0.25">
      <c r="B69" s="87" t="s">
        <v>247</v>
      </c>
      <c r="C69" s="91">
        <v>82</v>
      </c>
      <c r="D69" s="90">
        <v>80.3</v>
      </c>
      <c r="E69" s="90">
        <v>82.1</v>
      </c>
      <c r="F69" s="90">
        <v>83.4</v>
      </c>
      <c r="G69" s="90">
        <v>83.3</v>
      </c>
      <c r="H69" s="90">
        <v>83.7</v>
      </c>
      <c r="I69" s="90">
        <v>83.2</v>
      </c>
      <c r="J69" s="90">
        <v>85.1</v>
      </c>
      <c r="K69" s="90">
        <v>83.8</v>
      </c>
      <c r="L69" s="90">
        <v>82.9</v>
      </c>
      <c r="M69" s="90" t="s">
        <v>240</v>
      </c>
    </row>
    <row r="70" spans="2:13" x14ac:dyDescent="0.25">
      <c r="B70" s="87" t="s">
        <v>248</v>
      </c>
      <c r="C70" s="88">
        <v>84.5</v>
      </c>
      <c r="D70" s="89">
        <v>98</v>
      </c>
      <c r="E70" s="88">
        <v>90.9</v>
      </c>
      <c r="F70" s="88">
        <v>90.2</v>
      </c>
      <c r="G70" s="88">
        <v>90.6</v>
      </c>
      <c r="H70" s="89">
        <v>84</v>
      </c>
      <c r="I70" s="88">
        <v>89.6</v>
      </c>
      <c r="J70" s="88">
        <v>85.4</v>
      </c>
      <c r="K70" s="88">
        <v>78.8</v>
      </c>
      <c r="L70" s="88">
        <v>80.7</v>
      </c>
      <c r="M70" s="88" t="s">
        <v>240</v>
      </c>
    </row>
    <row r="71" spans="2:13" x14ac:dyDescent="0.25">
      <c r="B71" s="87" t="s">
        <v>249</v>
      </c>
      <c r="C71" s="90">
        <v>65.7</v>
      </c>
      <c r="D71" s="90">
        <v>67.400000000000006</v>
      </c>
      <c r="E71" s="90">
        <v>80.3</v>
      </c>
      <c r="F71" s="90">
        <v>84.5</v>
      </c>
      <c r="G71" s="91">
        <v>82</v>
      </c>
      <c r="H71" s="90">
        <v>76.900000000000006</v>
      </c>
      <c r="I71" s="90">
        <v>75.7</v>
      </c>
      <c r="J71" s="90">
        <v>87.8</v>
      </c>
      <c r="K71" s="90">
        <v>83.1</v>
      </c>
      <c r="L71" s="90">
        <v>86.2</v>
      </c>
      <c r="M71" s="90" t="s">
        <v>240</v>
      </c>
    </row>
    <row r="72" spans="2:13" x14ac:dyDescent="0.25">
      <c r="B72" s="87" t="s">
        <v>250</v>
      </c>
      <c r="C72" s="88">
        <v>73.900000000000006</v>
      </c>
      <c r="D72" s="88">
        <v>77.400000000000006</v>
      </c>
      <c r="E72" s="88">
        <v>77.900000000000006</v>
      </c>
      <c r="F72" s="88">
        <v>76.7</v>
      </c>
      <c r="G72" s="88">
        <v>78.7</v>
      </c>
      <c r="H72" s="88">
        <v>80.8</v>
      </c>
      <c r="I72" s="88">
        <v>81.900000000000006</v>
      </c>
      <c r="J72" s="88">
        <v>81.900000000000006</v>
      </c>
      <c r="K72" s="88">
        <v>81.900000000000006</v>
      </c>
      <c r="L72" s="88">
        <v>74.2</v>
      </c>
      <c r="M72" s="88" t="s">
        <v>240</v>
      </c>
    </row>
    <row r="73" spans="2:13" x14ac:dyDescent="0.25">
      <c r="B73" s="87" t="s">
        <v>251</v>
      </c>
      <c r="C73" s="91" t="s">
        <v>240</v>
      </c>
      <c r="D73" s="91" t="s">
        <v>240</v>
      </c>
      <c r="E73" s="91" t="s">
        <v>240</v>
      </c>
      <c r="F73" s="90">
        <v>92.3</v>
      </c>
      <c r="G73" s="90">
        <v>97.4</v>
      </c>
      <c r="H73" s="90">
        <v>95.7</v>
      </c>
      <c r="I73" s="90">
        <v>92.5</v>
      </c>
      <c r="J73" s="90">
        <v>96.3</v>
      </c>
      <c r="K73" s="90">
        <v>95.2</v>
      </c>
      <c r="L73" s="90">
        <v>91.2</v>
      </c>
      <c r="M73" s="90" t="s">
        <v>240</v>
      </c>
    </row>
    <row r="74" spans="2:13" x14ac:dyDescent="0.25">
      <c r="B74" s="87" t="s">
        <v>252</v>
      </c>
      <c r="C74" s="88">
        <v>87.4</v>
      </c>
      <c r="D74" s="88">
        <v>86.2</v>
      </c>
      <c r="E74" s="88">
        <v>93.1</v>
      </c>
      <c r="F74" s="89">
        <v>80</v>
      </c>
      <c r="G74" s="89">
        <v>88</v>
      </c>
      <c r="H74" s="88">
        <v>82.3</v>
      </c>
      <c r="I74" s="88">
        <v>85.7</v>
      </c>
      <c r="J74" s="89" t="s">
        <v>240</v>
      </c>
      <c r="K74" s="88">
        <v>88.9</v>
      </c>
      <c r="L74" s="88">
        <v>84.3</v>
      </c>
      <c r="M74" s="88" t="s">
        <v>240</v>
      </c>
    </row>
    <row r="75" spans="2:13" x14ac:dyDescent="0.25">
      <c r="B75" s="87" t="s">
        <v>253</v>
      </c>
      <c r="C75" s="90">
        <v>79.2</v>
      </c>
      <c r="D75" s="90">
        <v>71.599999999999994</v>
      </c>
      <c r="E75" s="90">
        <v>78.900000000000006</v>
      </c>
      <c r="F75" s="90">
        <v>86.6</v>
      </c>
      <c r="G75" s="90">
        <v>80.3</v>
      </c>
      <c r="H75" s="90">
        <v>89.4</v>
      </c>
      <c r="I75" s="91">
        <v>91</v>
      </c>
      <c r="J75" s="90">
        <v>87.8</v>
      </c>
      <c r="K75" s="90">
        <v>78.3</v>
      </c>
      <c r="L75" s="128">
        <f>K75</f>
        <v>78.3</v>
      </c>
      <c r="M75" s="91" t="s">
        <v>240</v>
      </c>
    </row>
    <row r="76" spans="2:13" x14ac:dyDescent="0.25">
      <c r="B76" s="87" t="s">
        <v>254</v>
      </c>
      <c r="C76" s="88">
        <v>82.2</v>
      </c>
      <c r="D76" s="88">
        <v>84.6</v>
      </c>
      <c r="E76" s="88">
        <v>81.5</v>
      </c>
      <c r="F76" s="88">
        <v>83.6</v>
      </c>
      <c r="G76" s="88">
        <v>90.3</v>
      </c>
      <c r="H76" s="88">
        <v>90.3</v>
      </c>
      <c r="I76" s="88">
        <v>82.2</v>
      </c>
      <c r="J76" s="88">
        <v>88.5</v>
      </c>
      <c r="K76" s="88">
        <v>80.8</v>
      </c>
      <c r="L76" s="88">
        <v>81.400000000000006</v>
      </c>
      <c r="M76" s="88" t="s">
        <v>240</v>
      </c>
    </row>
    <row r="77" spans="2:13" x14ac:dyDescent="0.25">
      <c r="B77" s="87" t="s">
        <v>255</v>
      </c>
      <c r="C77" s="90">
        <v>77.099999999999994</v>
      </c>
      <c r="D77" s="90">
        <v>72.400000000000006</v>
      </c>
      <c r="E77" s="90">
        <v>70.3</v>
      </c>
      <c r="F77" s="90">
        <v>68.7</v>
      </c>
      <c r="G77" s="90">
        <v>69.5</v>
      </c>
      <c r="H77" s="90">
        <v>75.7</v>
      </c>
      <c r="I77" s="90">
        <v>80.7</v>
      </c>
      <c r="J77" s="90">
        <v>82.3</v>
      </c>
      <c r="K77" s="90">
        <v>82.2</v>
      </c>
      <c r="L77" s="128">
        <f>K77</f>
        <v>82.2</v>
      </c>
      <c r="M77" s="91" t="s">
        <v>240</v>
      </c>
    </row>
    <row r="78" spans="2:13" x14ac:dyDescent="0.25">
      <c r="B78" s="87" t="s">
        <v>256</v>
      </c>
      <c r="C78" s="88">
        <v>84.8</v>
      </c>
      <c r="D78" s="88">
        <v>85.7</v>
      </c>
      <c r="E78" s="89">
        <v>86</v>
      </c>
      <c r="F78" s="88">
        <v>86.8</v>
      </c>
      <c r="G78" s="88">
        <v>87.6</v>
      </c>
      <c r="H78" s="89">
        <v>88</v>
      </c>
      <c r="I78" s="88">
        <v>86.9</v>
      </c>
      <c r="J78" s="88">
        <v>87.4</v>
      </c>
      <c r="K78" s="88">
        <v>89.1</v>
      </c>
      <c r="L78" s="89">
        <v>88</v>
      </c>
      <c r="M78" s="89" t="s">
        <v>240</v>
      </c>
    </row>
    <row r="79" spans="2:13" x14ac:dyDescent="0.25">
      <c r="B79" s="87" t="s">
        <v>257</v>
      </c>
      <c r="C79" s="90">
        <v>83.4</v>
      </c>
      <c r="D79" s="90">
        <v>82.3</v>
      </c>
      <c r="E79" s="90">
        <v>87.7</v>
      </c>
      <c r="F79" s="90">
        <v>81.5</v>
      </c>
      <c r="G79" s="90">
        <v>87.7</v>
      </c>
      <c r="H79" s="91">
        <v>87</v>
      </c>
      <c r="I79" s="90">
        <v>83.3</v>
      </c>
      <c r="J79" s="91">
        <v>84</v>
      </c>
      <c r="K79" s="90">
        <v>84.2</v>
      </c>
      <c r="L79" s="90">
        <v>83.5</v>
      </c>
      <c r="M79" s="90" t="s">
        <v>240</v>
      </c>
    </row>
    <row r="80" spans="2:13" x14ac:dyDescent="0.25">
      <c r="B80" s="87" t="s">
        <v>258</v>
      </c>
      <c r="C80" s="88">
        <v>56.7</v>
      </c>
      <c r="D80" s="88">
        <v>56.4</v>
      </c>
      <c r="E80" s="88">
        <v>122.8</v>
      </c>
      <c r="F80" s="88">
        <v>71.7</v>
      </c>
      <c r="G80" s="88">
        <v>97.5</v>
      </c>
      <c r="H80" s="88">
        <v>107.1</v>
      </c>
      <c r="I80" s="88">
        <v>65.099999999999994</v>
      </c>
      <c r="J80" s="88">
        <v>103.4</v>
      </c>
      <c r="K80" s="88">
        <v>72.099999999999994</v>
      </c>
      <c r="L80" s="128">
        <f>K80</f>
        <v>72.099999999999994</v>
      </c>
      <c r="M80" s="89" t="s">
        <v>240</v>
      </c>
    </row>
    <row r="81" spans="1:13" x14ac:dyDescent="0.25">
      <c r="B81" s="87" t="s">
        <v>259</v>
      </c>
      <c r="C81" s="90">
        <v>78.8</v>
      </c>
      <c r="D81" s="90">
        <v>79.900000000000006</v>
      </c>
      <c r="E81" s="90">
        <v>81.8</v>
      </c>
      <c r="F81" s="91">
        <v>83</v>
      </c>
      <c r="G81" s="90">
        <v>83.1</v>
      </c>
      <c r="H81" s="90">
        <v>82.4</v>
      </c>
      <c r="I81" s="90">
        <v>82.1</v>
      </c>
      <c r="J81" s="90">
        <v>80.900000000000006</v>
      </c>
      <c r="K81" s="90">
        <v>81.599999999999994</v>
      </c>
      <c r="L81" s="90">
        <v>75.599999999999994</v>
      </c>
      <c r="M81" s="90" t="s">
        <v>240</v>
      </c>
    </row>
    <row r="82" spans="1:13" x14ac:dyDescent="0.25">
      <c r="B82" s="87" t="s">
        <v>260</v>
      </c>
      <c r="C82" s="89">
        <v>79</v>
      </c>
      <c r="D82" s="88">
        <v>79.900000000000006</v>
      </c>
      <c r="E82" s="88">
        <v>81.5</v>
      </c>
      <c r="F82" s="89">
        <v>80</v>
      </c>
      <c r="G82" s="89">
        <v>79</v>
      </c>
      <c r="H82" s="88">
        <v>79.599999999999994</v>
      </c>
      <c r="I82" s="88">
        <v>81.099999999999994</v>
      </c>
      <c r="J82" s="88">
        <v>81.8</v>
      </c>
      <c r="K82" s="88">
        <v>80.2</v>
      </c>
      <c r="L82" s="88">
        <v>79.8</v>
      </c>
      <c r="M82" s="88" t="s">
        <v>240</v>
      </c>
    </row>
    <row r="83" spans="1:13" x14ac:dyDescent="0.25">
      <c r="B83" s="87" t="s">
        <v>261</v>
      </c>
      <c r="C83" s="90">
        <v>82.3</v>
      </c>
      <c r="D83" s="90">
        <v>78.400000000000006</v>
      </c>
      <c r="E83" s="91">
        <v>90</v>
      </c>
      <c r="F83" s="90">
        <v>76.3</v>
      </c>
      <c r="G83" s="90">
        <v>75.599999999999994</v>
      </c>
      <c r="H83" s="90">
        <v>73.5</v>
      </c>
      <c r="I83" s="90">
        <v>69.7</v>
      </c>
      <c r="J83" s="90">
        <v>82.2</v>
      </c>
      <c r="K83" s="90">
        <v>82.7</v>
      </c>
      <c r="L83" s="90">
        <v>87.6</v>
      </c>
      <c r="M83" s="90" t="s">
        <v>240</v>
      </c>
    </row>
    <row r="84" spans="1:13" x14ac:dyDescent="0.25">
      <c r="B84" s="87" t="s">
        <v>262</v>
      </c>
      <c r="C84" s="88">
        <v>85.1</v>
      </c>
      <c r="D84" s="89">
        <v>85</v>
      </c>
      <c r="E84" s="89">
        <v>83</v>
      </c>
      <c r="F84" s="88">
        <v>86.6</v>
      </c>
      <c r="G84" s="88">
        <v>86.6</v>
      </c>
      <c r="H84" s="88">
        <v>76.900000000000006</v>
      </c>
      <c r="I84" s="89">
        <v>78</v>
      </c>
      <c r="J84" s="88">
        <v>82.1</v>
      </c>
      <c r="K84" s="88">
        <v>80.900000000000006</v>
      </c>
      <c r="L84" s="128">
        <f>K84</f>
        <v>80.900000000000006</v>
      </c>
      <c r="M84" s="89" t="s">
        <v>240</v>
      </c>
    </row>
    <row r="85" spans="1:13" x14ac:dyDescent="0.25">
      <c r="B85" s="87" t="s">
        <v>263</v>
      </c>
      <c r="C85" s="90">
        <v>79.400000000000006</v>
      </c>
      <c r="D85" s="90">
        <v>84.7</v>
      </c>
      <c r="E85" s="90">
        <v>85.1</v>
      </c>
      <c r="F85" s="90">
        <v>84.3</v>
      </c>
      <c r="G85" s="90">
        <v>86.7</v>
      </c>
      <c r="H85" s="90">
        <v>87.3</v>
      </c>
      <c r="I85" s="91">
        <v>66</v>
      </c>
      <c r="J85" s="91">
        <v>74</v>
      </c>
      <c r="K85" s="128">
        <f>J85</f>
        <v>74</v>
      </c>
      <c r="L85" s="128">
        <f>J85</f>
        <v>74</v>
      </c>
      <c r="M85" s="91" t="s">
        <v>240</v>
      </c>
    </row>
    <row r="86" spans="1:13" x14ac:dyDescent="0.25">
      <c r="B86" s="87" t="s">
        <v>264</v>
      </c>
      <c r="C86" s="88">
        <v>67.5</v>
      </c>
      <c r="D86" s="88">
        <v>78.5</v>
      </c>
      <c r="E86" s="88">
        <v>75.099999999999994</v>
      </c>
      <c r="F86" s="88">
        <v>79.7</v>
      </c>
      <c r="G86" s="89">
        <v>51</v>
      </c>
      <c r="H86" s="88">
        <v>81.599999999999994</v>
      </c>
      <c r="I86" s="88">
        <v>86.2</v>
      </c>
      <c r="J86" s="88">
        <v>75.8</v>
      </c>
      <c r="K86" s="88">
        <v>86.9</v>
      </c>
      <c r="L86" s="88">
        <v>84.6</v>
      </c>
      <c r="M86" s="88" t="s">
        <v>240</v>
      </c>
    </row>
    <row r="87" spans="1:13" x14ac:dyDescent="0.25">
      <c r="B87" s="87" t="s">
        <v>265</v>
      </c>
      <c r="C87" s="90">
        <v>80.900000000000006</v>
      </c>
      <c r="D87" s="90">
        <v>87.1</v>
      </c>
      <c r="E87" s="90">
        <v>86.6</v>
      </c>
      <c r="F87" s="90">
        <v>87.8</v>
      </c>
      <c r="G87" s="90">
        <v>85.1</v>
      </c>
      <c r="H87" s="90">
        <v>90.7</v>
      </c>
      <c r="I87" s="90">
        <v>86.7</v>
      </c>
      <c r="J87" s="90">
        <v>89.4</v>
      </c>
      <c r="K87" s="90">
        <v>88.6</v>
      </c>
      <c r="L87" s="90">
        <v>88.9</v>
      </c>
      <c r="M87" s="90" t="s">
        <v>240</v>
      </c>
    </row>
    <row r="88" spans="1:13" x14ac:dyDescent="0.25">
      <c r="B88" s="87" t="s">
        <v>266</v>
      </c>
      <c r="C88" s="88">
        <v>86.9</v>
      </c>
      <c r="D88" s="88">
        <v>88.5</v>
      </c>
      <c r="E88" s="88">
        <v>89.1</v>
      </c>
      <c r="F88" s="88">
        <v>89.4</v>
      </c>
      <c r="G88" s="88">
        <v>87.9</v>
      </c>
      <c r="H88" s="88">
        <v>87.8</v>
      </c>
      <c r="I88" s="88">
        <v>92.5</v>
      </c>
      <c r="J88" s="88">
        <v>88.9</v>
      </c>
      <c r="K88" s="89">
        <v>90</v>
      </c>
      <c r="L88" s="88">
        <v>89.7</v>
      </c>
      <c r="M88" s="88" t="s">
        <v>240</v>
      </c>
    </row>
    <row r="89" spans="1:13" x14ac:dyDescent="0.25">
      <c r="B89" s="87" t="s">
        <v>267</v>
      </c>
      <c r="C89" s="91">
        <v>84</v>
      </c>
      <c r="D89" s="90">
        <v>83.9</v>
      </c>
      <c r="E89" s="90">
        <v>83.6</v>
      </c>
      <c r="F89" s="90">
        <v>84.3</v>
      </c>
      <c r="G89" s="90">
        <v>83.7</v>
      </c>
      <c r="H89" s="90">
        <v>84.1</v>
      </c>
      <c r="I89" s="90">
        <v>83.6</v>
      </c>
      <c r="J89" s="90">
        <v>83.4</v>
      </c>
      <c r="K89" s="90">
        <v>83.5</v>
      </c>
      <c r="L89" s="90">
        <v>83.3</v>
      </c>
      <c r="M89" s="90" t="s">
        <v>240</v>
      </c>
    </row>
    <row r="90" spans="1:13" x14ac:dyDescent="0.25">
      <c r="B90" s="87" t="s">
        <v>555</v>
      </c>
      <c r="C90" s="88">
        <v>66.7</v>
      </c>
      <c r="D90" s="88">
        <v>66.599999999999994</v>
      </c>
      <c r="E90" s="88">
        <v>71.3</v>
      </c>
      <c r="F90" s="88">
        <v>73.8</v>
      </c>
      <c r="G90" s="88">
        <v>63.8</v>
      </c>
      <c r="H90" s="88">
        <v>73.7</v>
      </c>
      <c r="I90" s="88">
        <v>76.2</v>
      </c>
      <c r="J90" s="88">
        <v>79.2</v>
      </c>
      <c r="K90" s="89">
        <v>92</v>
      </c>
      <c r="L90" s="88">
        <v>90.4</v>
      </c>
      <c r="M90" s="88" t="s">
        <v>240</v>
      </c>
    </row>
    <row r="91" spans="1:13" x14ac:dyDescent="0.25">
      <c r="B91" s="87" t="s">
        <v>556</v>
      </c>
      <c r="C91" s="91">
        <v>100</v>
      </c>
      <c r="D91" s="91">
        <v>100</v>
      </c>
      <c r="E91" s="91">
        <v>75</v>
      </c>
      <c r="F91" s="91">
        <v>75</v>
      </c>
      <c r="G91" s="91">
        <v>75</v>
      </c>
      <c r="H91" s="91">
        <v>75</v>
      </c>
      <c r="I91" s="91">
        <v>73</v>
      </c>
      <c r="J91" s="91">
        <v>73</v>
      </c>
      <c r="K91" s="91">
        <v>73</v>
      </c>
      <c r="L91" s="91">
        <v>73</v>
      </c>
      <c r="M91" s="91" t="s">
        <v>240</v>
      </c>
    </row>
    <row r="92" spans="1:13" x14ac:dyDescent="0.25">
      <c r="B92" s="87" t="s">
        <v>557</v>
      </c>
      <c r="C92" s="88">
        <v>79.3</v>
      </c>
      <c r="D92" s="88">
        <v>81.5</v>
      </c>
      <c r="E92" s="88">
        <v>81.7</v>
      </c>
      <c r="F92" s="88">
        <v>78.900000000000006</v>
      </c>
      <c r="G92" s="88">
        <v>80.8</v>
      </c>
      <c r="H92" s="88">
        <v>80.099999999999994</v>
      </c>
      <c r="I92" s="88">
        <v>82.4</v>
      </c>
      <c r="J92" s="88">
        <v>85.4</v>
      </c>
      <c r="K92" s="88">
        <v>86.2</v>
      </c>
      <c r="L92" s="88">
        <v>81.400000000000006</v>
      </c>
      <c r="M92" s="88" t="s">
        <v>240</v>
      </c>
    </row>
    <row r="93" spans="1:13" x14ac:dyDescent="0.25">
      <c r="B93" s="87" t="s">
        <v>558</v>
      </c>
      <c r="C93" s="90">
        <v>77.7</v>
      </c>
      <c r="D93" s="91" t="s">
        <v>240</v>
      </c>
      <c r="E93" s="91" t="s">
        <v>240</v>
      </c>
      <c r="F93" s="91" t="s">
        <v>240</v>
      </c>
      <c r="G93" s="91" t="s">
        <v>240</v>
      </c>
      <c r="H93" s="90">
        <v>80.599999999999994</v>
      </c>
      <c r="I93" s="90">
        <v>80.900000000000006</v>
      </c>
      <c r="J93" s="90">
        <v>81.599999999999994</v>
      </c>
      <c r="K93" s="90">
        <v>82.1</v>
      </c>
      <c r="L93" s="90">
        <v>86.2</v>
      </c>
      <c r="M93" s="90" t="s">
        <v>240</v>
      </c>
    </row>
    <row r="96" spans="1:13" x14ac:dyDescent="0.25">
      <c r="A96" s="83" t="s">
        <v>218</v>
      </c>
      <c r="B96" s="82" t="s">
        <v>550</v>
      </c>
    </row>
    <row r="97" spans="1:13" x14ac:dyDescent="0.25">
      <c r="A97" s="83" t="s">
        <v>219</v>
      </c>
      <c r="B97" s="82" t="s">
        <v>561</v>
      </c>
    </row>
    <row r="98" spans="1:13" x14ac:dyDescent="0.25">
      <c r="A98" s="83" t="s">
        <v>221</v>
      </c>
      <c r="B98" s="82" t="s">
        <v>552</v>
      </c>
    </row>
    <row r="99" spans="1:13" x14ac:dyDescent="0.25">
      <c r="A99" s="83" t="s">
        <v>222</v>
      </c>
      <c r="B99" s="82" t="s">
        <v>560</v>
      </c>
    </row>
    <row r="100" spans="1:13" x14ac:dyDescent="0.25">
      <c r="A100" s="109" t="s">
        <v>562</v>
      </c>
      <c r="B100" s="110" t="s">
        <v>563</v>
      </c>
    </row>
    <row r="102" spans="1:13" x14ac:dyDescent="0.25">
      <c r="B102" s="84" t="s">
        <v>224</v>
      </c>
      <c r="C102" s="107" t="s">
        <v>306</v>
      </c>
      <c r="D102" s="107" t="s">
        <v>225</v>
      </c>
      <c r="E102" s="107" t="s">
        <v>226</v>
      </c>
      <c r="F102" s="107" t="s">
        <v>227</v>
      </c>
      <c r="G102" s="107" t="s">
        <v>228</v>
      </c>
      <c r="H102" s="107" t="s">
        <v>229</v>
      </c>
      <c r="I102" s="107" t="s">
        <v>230</v>
      </c>
      <c r="J102" s="107" t="s">
        <v>231</v>
      </c>
      <c r="K102" s="107" t="s">
        <v>232</v>
      </c>
      <c r="L102" s="107" t="s">
        <v>233</v>
      </c>
      <c r="M102" s="92">
        <v>2019</v>
      </c>
    </row>
    <row r="103" spans="1:13" x14ac:dyDescent="0.25">
      <c r="B103" s="85" t="s">
        <v>237</v>
      </c>
      <c r="C103" s="86" t="s">
        <v>238</v>
      </c>
      <c r="D103" s="86" t="s">
        <v>238</v>
      </c>
      <c r="E103" s="86" t="s">
        <v>238</v>
      </c>
      <c r="F103" s="86" t="s">
        <v>238</v>
      </c>
      <c r="G103" s="86" t="s">
        <v>238</v>
      </c>
      <c r="H103" s="86" t="s">
        <v>238</v>
      </c>
      <c r="I103" s="86" t="s">
        <v>238</v>
      </c>
      <c r="J103" s="86" t="s">
        <v>238</v>
      </c>
      <c r="K103" s="86" t="s">
        <v>238</v>
      </c>
      <c r="L103" s="86" t="s">
        <v>238</v>
      </c>
      <c r="M103" s="86" t="s">
        <v>238</v>
      </c>
    </row>
    <row r="104" spans="1:13" x14ac:dyDescent="0.25">
      <c r="B104" s="87" t="s">
        <v>239</v>
      </c>
      <c r="C104" s="89" t="e">
        <f>C21*(C62/100)</f>
        <v>#VALUE!</v>
      </c>
      <c r="D104" s="89">
        <f t="shared" ref="D104:M104" si="0">D21*(D62/100)</f>
        <v>29.693399999999997</v>
      </c>
      <c r="E104" s="89">
        <f t="shared" si="0"/>
        <v>31.677799999999998</v>
      </c>
      <c r="F104" s="89">
        <f t="shared" si="0"/>
        <v>31.420400000000004</v>
      </c>
      <c r="G104" s="89">
        <f t="shared" si="0"/>
        <v>32.418400000000005</v>
      </c>
      <c r="H104" s="89">
        <f t="shared" si="0"/>
        <v>32.268599999999999</v>
      </c>
      <c r="I104" s="89">
        <f t="shared" si="0"/>
        <v>34.824799999999996</v>
      </c>
      <c r="J104" s="89" t="e">
        <f t="shared" si="0"/>
        <v>#VALUE!</v>
      </c>
      <c r="K104" s="89" t="e">
        <f t="shared" si="0"/>
        <v>#VALUE!</v>
      </c>
      <c r="L104" s="89">
        <f>L21*(L62/100)</f>
        <v>37.814399999999992</v>
      </c>
      <c r="M104" s="89" t="e">
        <f t="shared" si="0"/>
        <v>#VALUE!</v>
      </c>
    </row>
    <row r="105" spans="1:13" x14ac:dyDescent="0.25">
      <c r="B105" s="87" t="s">
        <v>241</v>
      </c>
      <c r="C105" s="89">
        <f t="shared" ref="C105:M120" si="1">C22*(C63/100)</f>
        <v>29.718000000000004</v>
      </c>
      <c r="D105" s="89">
        <f t="shared" si="1"/>
        <v>29.9146</v>
      </c>
      <c r="E105" s="89">
        <f t="shared" si="1"/>
        <v>30.536099999999998</v>
      </c>
      <c r="F105" s="89">
        <f t="shared" si="1"/>
        <v>30.889600000000002</v>
      </c>
      <c r="G105" s="89">
        <f t="shared" si="1"/>
        <v>30.690799999999996</v>
      </c>
      <c r="H105" s="89">
        <f t="shared" si="1"/>
        <v>29.606200000000001</v>
      </c>
      <c r="I105" s="89">
        <f t="shared" si="1"/>
        <v>32.043599999999998</v>
      </c>
      <c r="J105" s="89">
        <f t="shared" si="1"/>
        <v>34.727499999999999</v>
      </c>
      <c r="K105" s="89">
        <f t="shared" si="1"/>
        <v>34.621099999999998</v>
      </c>
      <c r="L105" s="89">
        <f t="shared" si="1"/>
        <v>35.814999999999998</v>
      </c>
      <c r="M105" s="89" t="e">
        <f t="shared" si="1"/>
        <v>#VALUE!</v>
      </c>
    </row>
    <row r="106" spans="1:13" x14ac:dyDescent="0.25">
      <c r="B106" s="87" t="s">
        <v>242</v>
      </c>
      <c r="C106" s="89" t="e">
        <f t="shared" si="1"/>
        <v>#VALUE!</v>
      </c>
      <c r="D106" s="89">
        <f t="shared" si="1"/>
        <v>40.689599999999999</v>
      </c>
      <c r="E106" s="89">
        <f t="shared" si="1"/>
        <v>47.651699999999998</v>
      </c>
      <c r="F106" s="89">
        <f t="shared" si="1"/>
        <v>61.151999999999994</v>
      </c>
      <c r="G106" s="89">
        <f t="shared" si="1"/>
        <v>56.612999999999992</v>
      </c>
      <c r="H106" s="89">
        <f t="shared" si="1"/>
        <v>66.901200000000003</v>
      </c>
      <c r="I106" s="89">
        <f t="shared" si="1"/>
        <v>90.736000000000004</v>
      </c>
      <c r="J106" s="89">
        <f t="shared" si="1"/>
        <v>79.054999999999993</v>
      </c>
      <c r="K106" s="89">
        <f t="shared" si="1"/>
        <v>66.457800000000006</v>
      </c>
      <c r="L106" s="89">
        <f t="shared" si="1"/>
        <v>59.454000000000008</v>
      </c>
      <c r="M106" s="89" t="e">
        <f t="shared" si="1"/>
        <v>#VALUE!</v>
      </c>
    </row>
    <row r="107" spans="1:13" x14ac:dyDescent="0.25">
      <c r="B107" s="87" t="s">
        <v>243</v>
      </c>
      <c r="C107" s="89" t="e">
        <f t="shared" si="1"/>
        <v>#VALUE!</v>
      </c>
      <c r="D107" s="89">
        <f t="shared" si="1"/>
        <v>23.235600000000002</v>
      </c>
      <c r="E107" s="89">
        <f t="shared" si="1"/>
        <v>25.953199999999999</v>
      </c>
      <c r="F107" s="89">
        <f t="shared" si="1"/>
        <v>24.502399999999998</v>
      </c>
      <c r="G107" s="89">
        <f t="shared" si="1"/>
        <v>28.605399999999996</v>
      </c>
      <c r="H107" s="89">
        <f t="shared" si="1"/>
        <v>28.215</v>
      </c>
      <c r="I107" s="89">
        <f t="shared" si="1"/>
        <v>34.65</v>
      </c>
      <c r="J107" s="89">
        <f t="shared" si="1"/>
        <v>53.190000000000005</v>
      </c>
      <c r="K107" s="89">
        <f t="shared" si="1"/>
        <v>50.662700000000001</v>
      </c>
      <c r="L107" s="89">
        <f t="shared" si="1"/>
        <v>41.248899999999999</v>
      </c>
      <c r="M107" s="89" t="e">
        <f t="shared" si="1"/>
        <v>#VALUE!</v>
      </c>
    </row>
    <row r="108" spans="1:13" x14ac:dyDescent="0.25">
      <c r="B108" s="87" t="s">
        <v>244</v>
      </c>
      <c r="C108" s="89">
        <f t="shared" si="1"/>
        <v>38.574199999999998</v>
      </c>
      <c r="D108" s="89">
        <f t="shared" si="1"/>
        <v>40.330499999999994</v>
      </c>
      <c r="E108" s="89">
        <f t="shared" si="1"/>
        <v>51.06</v>
      </c>
      <c r="F108" s="89">
        <f t="shared" si="1"/>
        <v>44.31</v>
      </c>
      <c r="G108" s="89">
        <f t="shared" si="1"/>
        <v>41.382599999999996</v>
      </c>
      <c r="H108" s="89">
        <f t="shared" si="1"/>
        <v>42.163999999999994</v>
      </c>
      <c r="I108" s="89">
        <f t="shared" si="1"/>
        <v>42.352600000000002</v>
      </c>
      <c r="J108" s="89">
        <f t="shared" si="1"/>
        <v>41.385600000000004</v>
      </c>
      <c r="K108" s="89">
        <f t="shared" si="1"/>
        <v>38.5242</v>
      </c>
      <c r="L108" s="89">
        <f t="shared" si="1"/>
        <v>35.508000000000003</v>
      </c>
      <c r="M108" s="89" t="e">
        <f t="shared" si="1"/>
        <v>#VALUE!</v>
      </c>
    </row>
    <row r="109" spans="1:13" x14ac:dyDescent="0.25">
      <c r="B109" s="87" t="s">
        <v>245</v>
      </c>
      <c r="C109" s="89">
        <f t="shared" si="1"/>
        <v>37.580399999999997</v>
      </c>
      <c r="D109" s="89">
        <f t="shared" si="1"/>
        <v>37.425600000000003</v>
      </c>
      <c r="E109" s="89">
        <f t="shared" si="1"/>
        <v>33.895600000000002</v>
      </c>
      <c r="F109" s="89">
        <f t="shared" si="1"/>
        <v>34.151499999999999</v>
      </c>
      <c r="G109" s="89">
        <f t="shared" si="1"/>
        <v>34.941600000000001</v>
      </c>
      <c r="H109" s="89">
        <f t="shared" si="1"/>
        <v>36.1218</v>
      </c>
      <c r="I109" s="89">
        <f t="shared" si="1"/>
        <v>33.702499999999993</v>
      </c>
      <c r="J109" s="89">
        <f t="shared" si="1"/>
        <v>38.9283</v>
      </c>
      <c r="K109" s="89">
        <f t="shared" si="1"/>
        <v>38.695799999999998</v>
      </c>
      <c r="L109" s="89">
        <f t="shared" si="1"/>
        <v>36.893599999999999</v>
      </c>
      <c r="M109" s="89" t="e">
        <f t="shared" si="1"/>
        <v>#VALUE!</v>
      </c>
    </row>
    <row r="110" spans="1:13" x14ac:dyDescent="0.25">
      <c r="B110" s="87" t="s">
        <v>246</v>
      </c>
      <c r="C110" s="89">
        <f t="shared" si="1"/>
        <v>22.411700000000003</v>
      </c>
      <c r="D110" s="89">
        <f t="shared" si="1"/>
        <v>30.268200000000004</v>
      </c>
      <c r="E110" s="89">
        <f t="shared" si="1"/>
        <v>33.290499999999994</v>
      </c>
      <c r="F110" s="89">
        <f t="shared" si="1"/>
        <v>34.089600000000004</v>
      </c>
      <c r="G110" s="89">
        <f t="shared" si="1"/>
        <v>21.713999999999999</v>
      </c>
      <c r="H110" s="89">
        <f t="shared" si="1"/>
        <v>35.741999999999997</v>
      </c>
      <c r="I110" s="89">
        <f t="shared" si="1"/>
        <v>43.783499999999997</v>
      </c>
      <c r="J110" s="89">
        <f t="shared" si="1"/>
        <v>51.846599999999995</v>
      </c>
      <c r="K110" s="89">
        <f t="shared" si="1"/>
        <v>50.648699999999998</v>
      </c>
      <c r="L110" s="89">
        <f t="shared" si="1"/>
        <v>53.648200000000003</v>
      </c>
      <c r="M110" s="89" t="e">
        <f t="shared" si="1"/>
        <v>#VALUE!</v>
      </c>
    </row>
    <row r="111" spans="1:13" x14ac:dyDescent="0.25">
      <c r="B111" s="87" t="s">
        <v>247</v>
      </c>
      <c r="C111" s="89" t="e">
        <f t="shared" si="1"/>
        <v>#VALUE!</v>
      </c>
      <c r="D111" s="89">
        <f t="shared" si="1"/>
        <v>30.273099999999999</v>
      </c>
      <c r="E111" s="89">
        <f t="shared" si="1"/>
        <v>31.6906</v>
      </c>
      <c r="F111" s="89">
        <f t="shared" si="1"/>
        <v>35.278199999999998</v>
      </c>
      <c r="G111" s="89">
        <f t="shared" si="1"/>
        <v>37.9848</v>
      </c>
      <c r="H111" s="89">
        <f t="shared" si="1"/>
        <v>41.933700000000002</v>
      </c>
      <c r="I111" s="89">
        <f t="shared" si="1"/>
        <v>46.092800000000004</v>
      </c>
      <c r="J111" s="89">
        <f t="shared" si="1"/>
        <v>49.528199999999998</v>
      </c>
      <c r="K111" s="89">
        <f t="shared" si="1"/>
        <v>47.598399999999998</v>
      </c>
      <c r="L111" s="89">
        <f t="shared" si="1"/>
        <v>53.553399999999996</v>
      </c>
      <c r="M111" s="89" t="e">
        <f t="shared" si="1"/>
        <v>#VALUE!</v>
      </c>
    </row>
    <row r="112" spans="1:13" x14ac:dyDescent="0.25">
      <c r="B112" s="87" t="s">
        <v>248</v>
      </c>
      <c r="C112" s="89">
        <f t="shared" si="1"/>
        <v>27.9695</v>
      </c>
      <c r="D112" s="89">
        <f t="shared" si="1"/>
        <v>21.462</v>
      </c>
      <c r="E112" s="89">
        <f t="shared" si="1"/>
        <v>19.089000000000002</v>
      </c>
      <c r="F112" s="89">
        <f t="shared" si="1"/>
        <v>18.491</v>
      </c>
      <c r="G112" s="89">
        <f t="shared" si="1"/>
        <v>22.287599999999998</v>
      </c>
      <c r="H112" s="89">
        <f t="shared" si="1"/>
        <v>27.72</v>
      </c>
      <c r="I112" s="89">
        <f t="shared" si="1"/>
        <v>32.972799999999992</v>
      </c>
      <c r="J112" s="89">
        <f t="shared" si="1"/>
        <v>35.355600000000003</v>
      </c>
      <c r="K112" s="89">
        <f t="shared" si="1"/>
        <v>33.411199999999994</v>
      </c>
      <c r="L112" s="89">
        <f t="shared" si="1"/>
        <v>35.992200000000004</v>
      </c>
      <c r="M112" s="89" t="e">
        <f t="shared" si="1"/>
        <v>#VALUE!</v>
      </c>
    </row>
    <row r="113" spans="2:13" x14ac:dyDescent="0.25">
      <c r="B113" s="87" t="s">
        <v>249</v>
      </c>
      <c r="C113" s="89">
        <f t="shared" si="1"/>
        <v>11.891700000000002</v>
      </c>
      <c r="D113" s="89">
        <f t="shared" si="1"/>
        <v>13.0756</v>
      </c>
      <c r="E113" s="89">
        <f t="shared" si="1"/>
        <v>16.702400000000001</v>
      </c>
      <c r="F113" s="89">
        <f t="shared" si="1"/>
        <v>19.012499999999999</v>
      </c>
      <c r="G113" s="89">
        <f t="shared" si="1"/>
        <v>25.993999999999996</v>
      </c>
      <c r="H113" s="89">
        <f t="shared" si="1"/>
        <v>23.992799999999999</v>
      </c>
      <c r="I113" s="89">
        <f t="shared" si="1"/>
        <v>31.3398</v>
      </c>
      <c r="J113" s="89">
        <f t="shared" si="1"/>
        <v>38.719799999999999</v>
      </c>
      <c r="K113" s="89">
        <f t="shared" si="1"/>
        <v>40.054200000000002</v>
      </c>
      <c r="L113" s="89">
        <f t="shared" si="1"/>
        <v>43.703400000000002</v>
      </c>
      <c r="M113" s="89" t="e">
        <f t="shared" si="1"/>
        <v>#VALUE!</v>
      </c>
    </row>
    <row r="114" spans="2:13" x14ac:dyDescent="0.25">
      <c r="B114" s="87" t="s">
        <v>250</v>
      </c>
      <c r="C114" s="89">
        <f t="shared" si="1"/>
        <v>18.179400000000005</v>
      </c>
      <c r="D114" s="89">
        <f t="shared" si="1"/>
        <v>20.665800000000001</v>
      </c>
      <c r="E114" s="89">
        <f t="shared" si="1"/>
        <v>22.591000000000001</v>
      </c>
      <c r="F114" s="89">
        <f t="shared" si="1"/>
        <v>22.243000000000002</v>
      </c>
      <c r="G114" s="89">
        <f t="shared" si="1"/>
        <v>23.137799999999999</v>
      </c>
      <c r="H114" s="89">
        <f t="shared" si="1"/>
        <v>26.259999999999998</v>
      </c>
      <c r="I114" s="89">
        <f t="shared" si="1"/>
        <v>32.186700000000002</v>
      </c>
      <c r="J114" s="89">
        <f t="shared" si="1"/>
        <v>37.100700000000003</v>
      </c>
      <c r="K114" s="89">
        <f t="shared" si="1"/>
        <v>36.609300000000005</v>
      </c>
      <c r="L114" s="89">
        <f t="shared" si="1"/>
        <v>34.206200000000003</v>
      </c>
      <c r="M114" s="89" t="e">
        <f t="shared" si="1"/>
        <v>#VALUE!</v>
      </c>
    </row>
    <row r="115" spans="2:13" x14ac:dyDescent="0.25">
      <c r="B115" s="87" t="s">
        <v>251</v>
      </c>
      <c r="C115" s="89" t="e">
        <f t="shared" si="1"/>
        <v>#VALUE!</v>
      </c>
      <c r="D115" s="89" t="e">
        <f t="shared" si="1"/>
        <v>#VALUE!</v>
      </c>
      <c r="E115" s="89" t="e">
        <f t="shared" si="1"/>
        <v>#VALUE!</v>
      </c>
      <c r="F115" s="89" t="e">
        <f t="shared" si="1"/>
        <v>#VALUE!</v>
      </c>
      <c r="G115" s="89" t="e">
        <f t="shared" si="1"/>
        <v>#VALUE!</v>
      </c>
      <c r="H115" s="89">
        <f t="shared" si="1"/>
        <v>35.600400000000008</v>
      </c>
      <c r="I115" s="89">
        <f t="shared" si="1"/>
        <v>55.592500000000001</v>
      </c>
      <c r="J115" s="89">
        <f t="shared" si="1"/>
        <v>90.618299999999991</v>
      </c>
      <c r="K115" s="89">
        <f t="shared" si="1"/>
        <v>77.683199999999999</v>
      </c>
      <c r="L115" s="89">
        <f t="shared" si="1"/>
        <v>76.152000000000001</v>
      </c>
      <c r="M115" s="89" t="e">
        <f t="shared" si="1"/>
        <v>#VALUE!</v>
      </c>
    </row>
    <row r="116" spans="2:13" x14ac:dyDescent="0.25">
      <c r="B116" s="87" t="s">
        <v>252</v>
      </c>
      <c r="C116" s="89" t="e">
        <f t="shared" si="1"/>
        <v>#VALUE!</v>
      </c>
      <c r="D116" s="89">
        <f t="shared" si="1"/>
        <v>39.9968</v>
      </c>
      <c r="E116" s="89">
        <f t="shared" si="1"/>
        <v>43.663899999999998</v>
      </c>
      <c r="F116" s="89">
        <f t="shared" si="1"/>
        <v>38.72</v>
      </c>
      <c r="G116" s="89">
        <f t="shared" si="1"/>
        <v>38.368000000000002</v>
      </c>
      <c r="H116" s="89">
        <f t="shared" si="1"/>
        <v>28.3935</v>
      </c>
      <c r="I116" s="89">
        <f t="shared" si="1"/>
        <v>33.765799999999999</v>
      </c>
      <c r="J116" s="89" t="e">
        <f t="shared" si="1"/>
        <v>#VALUE!</v>
      </c>
      <c r="K116" s="89">
        <f t="shared" si="1"/>
        <v>36.448999999999998</v>
      </c>
      <c r="L116" s="89">
        <f>L33*(L74/100)</f>
        <v>34.563000000000002</v>
      </c>
      <c r="M116" s="89" t="e">
        <f t="shared" si="1"/>
        <v>#VALUE!</v>
      </c>
    </row>
    <row r="117" spans="2:13" x14ac:dyDescent="0.25">
      <c r="B117" s="87" t="s">
        <v>253</v>
      </c>
      <c r="C117" s="89">
        <f t="shared" si="1"/>
        <v>10.929600000000001</v>
      </c>
      <c r="D117" s="89">
        <f t="shared" si="1"/>
        <v>10.3104</v>
      </c>
      <c r="E117" s="89">
        <f t="shared" si="1"/>
        <v>11.519400000000001</v>
      </c>
      <c r="F117" s="89">
        <f t="shared" si="1"/>
        <v>12.210599999999999</v>
      </c>
      <c r="G117" s="89">
        <f t="shared" si="1"/>
        <v>11.6435</v>
      </c>
      <c r="H117" s="89">
        <f t="shared" si="1"/>
        <v>16.270800000000001</v>
      </c>
      <c r="I117" s="89">
        <f t="shared" si="1"/>
        <v>25.935000000000002</v>
      </c>
      <c r="J117" s="89">
        <f t="shared" si="1"/>
        <v>25.198599999999999</v>
      </c>
      <c r="K117" s="89">
        <f t="shared" si="1"/>
        <v>44.709299999999999</v>
      </c>
      <c r="L117" s="89">
        <f t="shared" si="1"/>
        <v>28.422899999999995</v>
      </c>
      <c r="M117" s="89" t="e">
        <f t="shared" si="1"/>
        <v>#VALUE!</v>
      </c>
    </row>
    <row r="118" spans="2:13" x14ac:dyDescent="0.25">
      <c r="B118" s="87" t="s">
        <v>254</v>
      </c>
      <c r="C118" s="89" t="e">
        <f t="shared" si="1"/>
        <v>#VALUE!</v>
      </c>
      <c r="D118" s="89">
        <f t="shared" si="1"/>
        <v>13.536</v>
      </c>
      <c r="E118" s="89">
        <f t="shared" si="1"/>
        <v>19.233999999999998</v>
      </c>
      <c r="F118" s="89">
        <f t="shared" si="1"/>
        <v>25.247199999999999</v>
      </c>
      <c r="G118" s="89">
        <f t="shared" si="1"/>
        <v>27.360900000000001</v>
      </c>
      <c r="H118" s="89">
        <f t="shared" si="1"/>
        <v>26.457900000000002</v>
      </c>
      <c r="I118" s="89">
        <f t="shared" si="1"/>
        <v>22.769400000000001</v>
      </c>
      <c r="J118" s="89">
        <f t="shared" si="1"/>
        <v>23.275500000000001</v>
      </c>
      <c r="K118" s="89">
        <f t="shared" si="1"/>
        <v>40.238399999999992</v>
      </c>
      <c r="L118" s="89">
        <f t="shared" si="1"/>
        <v>40.293000000000006</v>
      </c>
      <c r="M118" s="89" t="e">
        <f t="shared" si="1"/>
        <v>#VALUE!</v>
      </c>
    </row>
    <row r="119" spans="2:13" x14ac:dyDescent="0.25">
      <c r="B119" s="87" t="s">
        <v>255</v>
      </c>
      <c r="C119" s="89">
        <f t="shared" si="1"/>
        <v>11.4879</v>
      </c>
      <c r="D119" s="89">
        <f t="shared" si="1"/>
        <v>17.014000000000003</v>
      </c>
      <c r="E119" s="89">
        <f t="shared" si="1"/>
        <v>27.698199999999996</v>
      </c>
      <c r="F119" s="89">
        <f t="shared" si="1"/>
        <v>40.052100000000003</v>
      </c>
      <c r="G119" s="89">
        <f t="shared" si="1"/>
        <v>43.159500000000001</v>
      </c>
      <c r="H119" s="89">
        <f t="shared" si="1"/>
        <v>61.771199999999993</v>
      </c>
      <c r="I119" s="89">
        <f t="shared" si="1"/>
        <v>45.0306</v>
      </c>
      <c r="J119" s="89">
        <f t="shared" si="1"/>
        <v>35.718199999999996</v>
      </c>
      <c r="K119" s="89">
        <f t="shared" si="1"/>
        <v>34.606200000000001</v>
      </c>
      <c r="L119" s="89">
        <f t="shared" si="1"/>
        <v>36.250200000000007</v>
      </c>
      <c r="M119" s="89" t="e">
        <f t="shared" si="1"/>
        <v>#VALUE!</v>
      </c>
    </row>
    <row r="120" spans="2:13" x14ac:dyDescent="0.25">
      <c r="B120" s="87" t="s">
        <v>256</v>
      </c>
      <c r="C120" s="89">
        <f t="shared" si="1"/>
        <v>37.990399999999994</v>
      </c>
      <c r="D120" s="89">
        <f t="shared" si="1"/>
        <v>32.994500000000002</v>
      </c>
      <c r="E120" s="89">
        <f t="shared" si="1"/>
        <v>30.616</v>
      </c>
      <c r="F120" s="89">
        <f t="shared" si="1"/>
        <v>27.602399999999999</v>
      </c>
      <c r="G120" s="89">
        <f t="shared" si="1"/>
        <v>29.258399999999995</v>
      </c>
      <c r="H120" s="89">
        <f t="shared" si="1"/>
        <v>35.376000000000005</v>
      </c>
      <c r="I120" s="89">
        <f t="shared" si="1"/>
        <v>42.494100000000003</v>
      </c>
      <c r="J120" s="89">
        <f t="shared" si="1"/>
        <v>45.622800000000005</v>
      </c>
      <c r="K120" s="89">
        <f t="shared" si="1"/>
        <v>45.440999999999995</v>
      </c>
      <c r="L120" s="89">
        <f t="shared" si="1"/>
        <v>44</v>
      </c>
      <c r="M120" s="89" t="e">
        <f t="shared" si="1"/>
        <v>#VALUE!</v>
      </c>
    </row>
    <row r="121" spans="2:13" x14ac:dyDescent="0.25">
      <c r="B121" s="87" t="s">
        <v>257</v>
      </c>
      <c r="C121" s="89">
        <f t="shared" ref="C121:M135" si="2">C38*(C79/100)</f>
        <v>29.1066</v>
      </c>
      <c r="D121" s="89">
        <f t="shared" si="2"/>
        <v>25.512999999999998</v>
      </c>
      <c r="E121" s="89">
        <f t="shared" si="2"/>
        <v>25.2576</v>
      </c>
      <c r="F121" s="89">
        <f t="shared" si="2"/>
        <v>29.258499999999998</v>
      </c>
      <c r="G121" s="89">
        <f t="shared" si="2"/>
        <v>39.991199999999999</v>
      </c>
      <c r="H121" s="89">
        <f t="shared" si="2"/>
        <v>47.675999999999995</v>
      </c>
      <c r="I121" s="89">
        <f t="shared" si="2"/>
        <v>50.646399999999993</v>
      </c>
      <c r="J121" s="89">
        <f t="shared" si="2"/>
        <v>53.339999999999996</v>
      </c>
      <c r="K121" s="89">
        <f t="shared" si="2"/>
        <v>51.025200000000005</v>
      </c>
      <c r="L121" s="89">
        <f t="shared" si="2"/>
        <v>49.515499999999996</v>
      </c>
      <c r="M121" s="89" t="e">
        <f t="shared" si="2"/>
        <v>#VALUE!</v>
      </c>
    </row>
    <row r="122" spans="2:13" x14ac:dyDescent="0.25">
      <c r="B122" s="87" t="s">
        <v>258</v>
      </c>
      <c r="C122" s="89">
        <f t="shared" si="2"/>
        <v>6.8607000000000005</v>
      </c>
      <c r="D122" s="89">
        <f t="shared" si="2"/>
        <v>7.839599999999999</v>
      </c>
      <c r="E122" s="89">
        <f t="shared" si="2"/>
        <v>15.1044</v>
      </c>
      <c r="F122" s="89">
        <f t="shared" si="2"/>
        <v>7.7436000000000016</v>
      </c>
      <c r="G122" s="89">
        <f t="shared" si="2"/>
        <v>11.895</v>
      </c>
      <c r="H122" s="89">
        <f t="shared" si="2"/>
        <v>12.744899999999999</v>
      </c>
      <c r="I122" s="89">
        <f t="shared" si="2"/>
        <v>8.5931999999999977</v>
      </c>
      <c r="J122" s="89">
        <f t="shared" si="2"/>
        <v>16.854200000000002</v>
      </c>
      <c r="K122" s="89">
        <f t="shared" si="2"/>
        <v>15.7178</v>
      </c>
      <c r="L122" s="89">
        <f t="shared" si="2"/>
        <v>19.827500000000001</v>
      </c>
      <c r="M122" s="89" t="e">
        <f t="shared" si="2"/>
        <v>#VALUE!</v>
      </c>
    </row>
    <row r="123" spans="2:13" x14ac:dyDescent="0.25">
      <c r="B123" s="87" t="s">
        <v>259</v>
      </c>
      <c r="C123" s="89" t="e">
        <f t="shared" si="2"/>
        <v>#VALUE!</v>
      </c>
      <c r="D123" s="89" t="e">
        <f t="shared" si="2"/>
        <v>#VALUE!</v>
      </c>
      <c r="E123" s="89" t="e">
        <f t="shared" si="2"/>
        <v>#VALUE!</v>
      </c>
      <c r="F123" s="89" t="e">
        <f t="shared" si="2"/>
        <v>#VALUE!</v>
      </c>
      <c r="G123" s="89" t="e">
        <f t="shared" si="2"/>
        <v>#VALUE!</v>
      </c>
      <c r="H123" s="89" t="e">
        <f t="shared" si="2"/>
        <v>#VALUE!</v>
      </c>
      <c r="I123" s="89">
        <f t="shared" si="2"/>
        <v>37.601799999999997</v>
      </c>
      <c r="J123" s="89">
        <f t="shared" si="2"/>
        <v>38.751100000000001</v>
      </c>
      <c r="K123" s="89">
        <f t="shared" si="2"/>
        <v>40.473599999999998</v>
      </c>
      <c r="L123" s="89">
        <f t="shared" si="2"/>
        <v>36.968399999999995</v>
      </c>
      <c r="M123" s="89" t="e">
        <f t="shared" si="2"/>
        <v>#VALUE!</v>
      </c>
    </row>
    <row r="124" spans="2:13" x14ac:dyDescent="0.25">
      <c r="B124" s="87" t="s">
        <v>260</v>
      </c>
      <c r="C124" s="89">
        <f t="shared" si="2"/>
        <v>36.103000000000002</v>
      </c>
      <c r="D124" s="89">
        <f t="shared" si="2"/>
        <v>35.715300000000006</v>
      </c>
      <c r="E124" s="89">
        <f t="shared" si="2"/>
        <v>37.082499999999996</v>
      </c>
      <c r="F124" s="89">
        <f t="shared" si="2"/>
        <v>38.160000000000004</v>
      </c>
      <c r="G124" s="89">
        <f t="shared" si="2"/>
        <v>37.604000000000006</v>
      </c>
      <c r="H124" s="89">
        <f t="shared" si="2"/>
        <v>39.083599999999997</v>
      </c>
      <c r="I124" s="89">
        <f t="shared" si="2"/>
        <v>40.712200000000003</v>
      </c>
      <c r="J124" s="89">
        <f t="shared" si="2"/>
        <v>40.9818</v>
      </c>
      <c r="K124" s="89">
        <f t="shared" si="2"/>
        <v>50.044800000000002</v>
      </c>
      <c r="L124" s="89">
        <f t="shared" si="2"/>
        <v>45.964799999999997</v>
      </c>
      <c r="M124" s="89" t="e">
        <f t="shared" si="2"/>
        <v>#VALUE!</v>
      </c>
    </row>
    <row r="125" spans="2:13" x14ac:dyDescent="0.25">
      <c r="B125" s="87" t="s">
        <v>261</v>
      </c>
      <c r="C125" s="89">
        <f t="shared" si="2"/>
        <v>13.085699999999999</v>
      </c>
      <c r="D125" s="89">
        <f t="shared" si="2"/>
        <v>16.542400000000001</v>
      </c>
      <c r="E125" s="89">
        <f t="shared" si="2"/>
        <v>25.290000000000003</v>
      </c>
      <c r="F125" s="89">
        <f t="shared" si="2"/>
        <v>27.620600000000003</v>
      </c>
      <c r="G125" s="89">
        <f t="shared" si="2"/>
        <v>26.2332</v>
      </c>
      <c r="H125" s="89">
        <f t="shared" si="2"/>
        <v>25.724999999999998</v>
      </c>
      <c r="I125" s="89">
        <f t="shared" si="2"/>
        <v>28.019400000000005</v>
      </c>
      <c r="J125" s="89">
        <f t="shared" si="2"/>
        <v>37.483200000000004</v>
      </c>
      <c r="K125" s="89">
        <f t="shared" si="2"/>
        <v>37.5458</v>
      </c>
      <c r="L125" s="89">
        <f t="shared" si="2"/>
        <v>39.157199999999996</v>
      </c>
      <c r="M125" s="89" t="e">
        <f t="shared" si="2"/>
        <v>#VALUE!</v>
      </c>
    </row>
    <row r="126" spans="2:13" x14ac:dyDescent="0.25">
      <c r="B126" s="87" t="s">
        <v>262</v>
      </c>
      <c r="C126" s="89">
        <f t="shared" si="2"/>
        <v>23.998199999999997</v>
      </c>
      <c r="D126" s="89">
        <f t="shared" si="2"/>
        <v>22.78</v>
      </c>
      <c r="E126" s="89">
        <f t="shared" si="2"/>
        <v>29.547999999999998</v>
      </c>
      <c r="F126" s="89">
        <f t="shared" si="2"/>
        <v>24.854199999999999</v>
      </c>
      <c r="G126" s="89">
        <f t="shared" si="2"/>
        <v>32.128599999999999</v>
      </c>
      <c r="H126" s="89">
        <f t="shared" si="2"/>
        <v>37.757899999999999</v>
      </c>
      <c r="I126" s="89">
        <f t="shared" si="2"/>
        <v>41.808</v>
      </c>
      <c r="J126" s="89">
        <f t="shared" si="2"/>
        <v>45.811799999999998</v>
      </c>
      <c r="K126" s="89">
        <f t="shared" si="2"/>
        <v>43.6051</v>
      </c>
      <c r="L126" s="89">
        <f t="shared" si="2"/>
        <v>41.987099999999998</v>
      </c>
      <c r="M126" s="89" t="e">
        <f t="shared" si="2"/>
        <v>#VALUE!</v>
      </c>
    </row>
    <row r="127" spans="2:13" x14ac:dyDescent="0.25">
      <c r="B127" s="87" t="s">
        <v>263</v>
      </c>
      <c r="C127" s="89">
        <f t="shared" si="2"/>
        <v>16.118200000000002</v>
      </c>
      <c r="D127" s="89">
        <f t="shared" si="2"/>
        <v>12.027399999999998</v>
      </c>
      <c r="E127" s="89">
        <f t="shared" si="2"/>
        <v>10.297099999999999</v>
      </c>
      <c r="F127" s="89">
        <f t="shared" si="2"/>
        <v>14.499599999999999</v>
      </c>
      <c r="G127" s="89">
        <f t="shared" si="2"/>
        <v>20.981400000000001</v>
      </c>
      <c r="H127" s="89">
        <f t="shared" si="2"/>
        <v>21.301199999999998</v>
      </c>
      <c r="I127" s="89">
        <f t="shared" si="2"/>
        <v>19.866000000000003</v>
      </c>
      <c r="J127" s="89">
        <f t="shared" si="2"/>
        <v>23.31</v>
      </c>
      <c r="K127" s="89">
        <f t="shared" si="2"/>
        <v>21.681999999999999</v>
      </c>
      <c r="L127" s="89">
        <f t="shared" si="2"/>
        <v>23.31</v>
      </c>
      <c r="M127" s="89" t="e">
        <f t="shared" si="2"/>
        <v>#VALUE!</v>
      </c>
    </row>
    <row r="128" spans="2:13" x14ac:dyDescent="0.25">
      <c r="B128" s="87" t="s">
        <v>264</v>
      </c>
      <c r="C128" s="89">
        <f t="shared" si="2"/>
        <v>17.212500000000002</v>
      </c>
      <c r="D128" s="89">
        <f t="shared" si="2"/>
        <v>21.116499999999998</v>
      </c>
      <c r="E128" s="89">
        <f t="shared" si="2"/>
        <v>23.431199999999997</v>
      </c>
      <c r="F128" s="89">
        <f t="shared" si="2"/>
        <v>26.301000000000002</v>
      </c>
      <c r="G128" s="89">
        <f t="shared" si="2"/>
        <v>15.147</v>
      </c>
      <c r="H128" s="89">
        <f t="shared" si="2"/>
        <v>27.499200000000002</v>
      </c>
      <c r="I128" s="89">
        <f t="shared" si="2"/>
        <v>31.204400000000003</v>
      </c>
      <c r="J128" s="89">
        <f t="shared" si="2"/>
        <v>35.019600000000004</v>
      </c>
      <c r="K128" s="89">
        <f t="shared" si="2"/>
        <v>33.977900000000005</v>
      </c>
      <c r="L128" s="89">
        <f t="shared" si="2"/>
        <v>34.0092</v>
      </c>
      <c r="M128" s="89" t="e">
        <f t="shared" si="2"/>
        <v>#VALUE!</v>
      </c>
    </row>
    <row r="129" spans="2:13" x14ac:dyDescent="0.25">
      <c r="B129" s="87" t="s">
        <v>265</v>
      </c>
      <c r="C129" s="89">
        <f t="shared" si="2"/>
        <v>32.0364</v>
      </c>
      <c r="D129" s="89">
        <f t="shared" si="2"/>
        <v>35.275500000000001</v>
      </c>
      <c r="E129" s="89">
        <f t="shared" si="2"/>
        <v>39.489600000000003</v>
      </c>
      <c r="F129" s="89">
        <f t="shared" si="2"/>
        <v>42.407399999999996</v>
      </c>
      <c r="G129" s="89">
        <f t="shared" si="2"/>
        <v>40.252299999999998</v>
      </c>
      <c r="H129" s="89">
        <f t="shared" si="2"/>
        <v>44.170900000000003</v>
      </c>
      <c r="I129" s="89">
        <f t="shared" si="2"/>
        <v>41.269199999999998</v>
      </c>
      <c r="J129" s="89">
        <f t="shared" si="2"/>
        <v>49.795800000000007</v>
      </c>
      <c r="K129" s="89">
        <f t="shared" si="2"/>
        <v>46.160599999999995</v>
      </c>
      <c r="L129" s="89">
        <f t="shared" si="2"/>
        <v>45.427900000000001</v>
      </c>
      <c r="M129" s="89" t="e">
        <f t="shared" si="2"/>
        <v>#VALUE!</v>
      </c>
    </row>
    <row r="130" spans="2:13" x14ac:dyDescent="0.25">
      <c r="B130" s="87" t="s">
        <v>266</v>
      </c>
      <c r="C130" s="89">
        <f t="shared" si="2"/>
        <v>29.719800000000006</v>
      </c>
      <c r="D130" s="89">
        <f t="shared" si="2"/>
        <v>28.585499999999996</v>
      </c>
      <c r="E130" s="89">
        <f t="shared" si="2"/>
        <v>30.828599999999998</v>
      </c>
      <c r="F130" s="89">
        <f t="shared" si="2"/>
        <v>32.452199999999998</v>
      </c>
      <c r="G130" s="89">
        <f t="shared" si="2"/>
        <v>35.423699999999997</v>
      </c>
      <c r="H130" s="89">
        <f t="shared" si="2"/>
        <v>41.3538</v>
      </c>
      <c r="I130" s="89">
        <f t="shared" si="2"/>
        <v>43.197500000000005</v>
      </c>
      <c r="J130" s="89">
        <f t="shared" si="2"/>
        <v>42.049700000000001</v>
      </c>
      <c r="K130" s="89">
        <f t="shared" si="2"/>
        <v>48.15</v>
      </c>
      <c r="L130" s="89">
        <f t="shared" si="2"/>
        <v>49.1556</v>
      </c>
      <c r="M130" s="89" t="e">
        <f t="shared" si="2"/>
        <v>#VALUE!</v>
      </c>
    </row>
    <row r="131" spans="2:13" x14ac:dyDescent="0.25">
      <c r="B131" s="87" t="s">
        <v>267</v>
      </c>
      <c r="C131" s="89">
        <f t="shared" si="2"/>
        <v>51.911999999999999</v>
      </c>
      <c r="D131" s="89">
        <f t="shared" si="2"/>
        <v>55.038400000000003</v>
      </c>
      <c r="E131" s="89">
        <f t="shared" si="2"/>
        <v>64.622799999999998</v>
      </c>
      <c r="F131" s="89">
        <f t="shared" si="2"/>
        <v>62.46629999999999</v>
      </c>
      <c r="G131" s="89">
        <f t="shared" si="2"/>
        <v>64.867500000000007</v>
      </c>
      <c r="H131" s="89">
        <f t="shared" si="2"/>
        <v>52.730699999999999</v>
      </c>
      <c r="I131" s="89">
        <f t="shared" si="2"/>
        <v>51.581200000000003</v>
      </c>
      <c r="J131" s="89">
        <f t="shared" si="2"/>
        <v>55.377600000000008</v>
      </c>
      <c r="K131" s="89">
        <f t="shared" si="2"/>
        <v>47.010499999999993</v>
      </c>
      <c r="L131" s="89">
        <f t="shared" si="2"/>
        <v>45.398499999999999</v>
      </c>
      <c r="M131" s="89" t="e">
        <f t="shared" si="2"/>
        <v>#VALUE!</v>
      </c>
    </row>
    <row r="132" spans="2:13" x14ac:dyDescent="0.25">
      <c r="B132" s="87" t="s">
        <v>555</v>
      </c>
      <c r="C132" s="89" t="e">
        <f t="shared" si="2"/>
        <v>#VALUE!</v>
      </c>
      <c r="D132" s="89" t="e">
        <f t="shared" si="2"/>
        <v>#VALUE!</v>
      </c>
      <c r="E132" s="89" t="e">
        <f t="shared" si="2"/>
        <v>#VALUE!</v>
      </c>
      <c r="F132" s="89">
        <f t="shared" si="2"/>
        <v>26.346600000000002</v>
      </c>
      <c r="G132" s="89">
        <f t="shared" si="2"/>
        <v>21.054000000000002</v>
      </c>
      <c r="H132" s="89">
        <f t="shared" si="2"/>
        <v>32.427999999999997</v>
      </c>
      <c r="I132" s="89">
        <f t="shared" si="2"/>
        <v>35.5092</v>
      </c>
      <c r="J132" s="89">
        <f t="shared" si="2"/>
        <v>37.382400000000004</v>
      </c>
      <c r="K132" s="89">
        <f t="shared" si="2"/>
        <v>44.620000000000005</v>
      </c>
      <c r="L132" s="89">
        <f t="shared" si="2"/>
        <v>33.990400000000001</v>
      </c>
      <c r="M132" s="89" t="e">
        <f t="shared" si="2"/>
        <v>#VALUE!</v>
      </c>
    </row>
    <row r="133" spans="2:13" x14ac:dyDescent="0.25">
      <c r="B133" s="87" t="s">
        <v>556</v>
      </c>
      <c r="C133" s="89" t="e">
        <f t="shared" si="2"/>
        <v>#VALUE!</v>
      </c>
      <c r="D133" s="89" t="e">
        <f t="shared" si="2"/>
        <v>#VALUE!</v>
      </c>
      <c r="E133" s="89" t="e">
        <f t="shared" si="2"/>
        <v>#VALUE!</v>
      </c>
      <c r="F133" s="89" t="e">
        <f t="shared" si="2"/>
        <v>#VALUE!</v>
      </c>
      <c r="G133" s="89" t="e">
        <f t="shared" si="2"/>
        <v>#VALUE!</v>
      </c>
      <c r="H133" s="89">
        <f t="shared" si="2"/>
        <v>117.82499999999999</v>
      </c>
      <c r="I133" s="89">
        <f t="shared" si="2"/>
        <v>127.09299999999999</v>
      </c>
      <c r="J133" s="89">
        <f t="shared" si="2"/>
        <v>111.90900000000001</v>
      </c>
      <c r="K133" s="89">
        <f t="shared" si="2"/>
        <v>81.540999999999997</v>
      </c>
      <c r="L133" s="89">
        <f t="shared" si="2"/>
        <v>89.863</v>
      </c>
      <c r="M133" s="89" t="e">
        <f t="shared" si="2"/>
        <v>#VALUE!</v>
      </c>
    </row>
    <row r="134" spans="2:13" x14ac:dyDescent="0.25">
      <c r="B134" s="87" t="s">
        <v>557</v>
      </c>
      <c r="C134" s="89">
        <f t="shared" si="2"/>
        <v>45.518199999999993</v>
      </c>
      <c r="D134" s="89">
        <f t="shared" si="2"/>
        <v>44.743499999999997</v>
      </c>
      <c r="E134" s="89">
        <f t="shared" si="2"/>
        <v>47.876200000000004</v>
      </c>
      <c r="F134" s="89">
        <f t="shared" si="2"/>
        <v>46.077600000000004</v>
      </c>
      <c r="G134" s="89">
        <f t="shared" si="2"/>
        <v>46.055999999999997</v>
      </c>
      <c r="H134" s="89">
        <f t="shared" si="2"/>
        <v>46.698299999999996</v>
      </c>
      <c r="I134" s="89">
        <f t="shared" si="2"/>
        <v>47.544800000000009</v>
      </c>
      <c r="J134" s="89">
        <f t="shared" si="2"/>
        <v>48.678000000000004</v>
      </c>
      <c r="K134" s="89">
        <f t="shared" si="2"/>
        <v>47.151400000000002</v>
      </c>
      <c r="L134" s="89">
        <f t="shared" si="2"/>
        <v>43.142000000000003</v>
      </c>
      <c r="M134" s="89" t="e">
        <f t="shared" si="2"/>
        <v>#VALUE!</v>
      </c>
    </row>
    <row r="135" spans="2:13" x14ac:dyDescent="0.25">
      <c r="B135" s="87" t="s">
        <v>558</v>
      </c>
      <c r="C135" s="89" t="e">
        <f t="shared" si="2"/>
        <v>#VALUE!</v>
      </c>
      <c r="D135" s="89" t="e">
        <f t="shared" si="2"/>
        <v>#VALUE!</v>
      </c>
      <c r="E135" s="89" t="e">
        <f t="shared" si="2"/>
        <v>#VALUE!</v>
      </c>
      <c r="F135" s="89" t="e">
        <f t="shared" si="2"/>
        <v>#VALUE!</v>
      </c>
      <c r="G135" s="89" t="e">
        <f t="shared" si="2"/>
        <v>#VALUE!</v>
      </c>
      <c r="H135" s="89">
        <f t="shared" si="2"/>
        <v>28.854799999999994</v>
      </c>
      <c r="I135" s="89">
        <f t="shared" si="2"/>
        <v>35.434199999999997</v>
      </c>
      <c r="J135" s="89">
        <f t="shared" si="2"/>
        <v>48.715199999999996</v>
      </c>
      <c r="K135" s="89">
        <f t="shared" si="2"/>
        <v>41.378399999999999</v>
      </c>
      <c r="L135" s="89">
        <f t="shared" si="2"/>
        <v>41.203599999999994</v>
      </c>
      <c r="M135" s="89" t="e">
        <f t="shared" si="2"/>
        <v>#VALUE!</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
  <sheetViews>
    <sheetView workbookViewId="0">
      <selection activeCell="B6" sqref="B6:E6"/>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136</v>
      </c>
      <c r="C2" s="274"/>
      <c r="D2" s="274"/>
      <c r="E2" s="274"/>
    </row>
    <row r="3" spans="1:13" x14ac:dyDescent="0.25">
      <c r="A3" s="95"/>
      <c r="B3" s="96"/>
      <c r="C3" s="96"/>
      <c r="D3" s="96"/>
      <c r="E3" s="96"/>
    </row>
    <row r="4" spans="1:13" ht="90" customHeight="1" x14ac:dyDescent="0.25">
      <c r="A4" s="94" t="s">
        <v>195</v>
      </c>
      <c r="B4" s="274" t="s">
        <v>564</v>
      </c>
      <c r="C4" s="274"/>
      <c r="D4" s="274"/>
      <c r="E4" s="274"/>
    </row>
    <row r="5" spans="1:13" x14ac:dyDescent="0.25">
      <c r="A5" s="95"/>
      <c r="B5" s="96"/>
      <c r="C5" s="96"/>
      <c r="D5" s="96"/>
      <c r="E5" s="96"/>
    </row>
    <row r="6" spans="1:13" ht="45" customHeight="1" x14ac:dyDescent="0.25">
      <c r="A6" s="94" t="s">
        <v>197</v>
      </c>
      <c r="B6" s="275" t="s">
        <v>565</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550</v>
      </c>
    </row>
    <row r="15" spans="1:13" x14ac:dyDescent="0.25">
      <c r="A15" s="83" t="s">
        <v>219</v>
      </c>
      <c r="B15" s="82" t="s">
        <v>136</v>
      </c>
    </row>
    <row r="16" spans="1:13" x14ac:dyDescent="0.25">
      <c r="A16" s="83" t="s">
        <v>221</v>
      </c>
      <c r="B16" s="82" t="s">
        <v>566</v>
      </c>
    </row>
    <row r="17" spans="1:11" x14ac:dyDescent="0.25">
      <c r="A17" s="83" t="s">
        <v>222</v>
      </c>
      <c r="B17" s="82" t="s">
        <v>567</v>
      </c>
    </row>
    <row r="18" spans="1:11" x14ac:dyDescent="0.25">
      <c r="A18" s="83"/>
      <c r="B18" s="82"/>
    </row>
    <row r="19" spans="1:11" x14ac:dyDescent="0.25">
      <c r="B19" s="84" t="s">
        <v>224</v>
      </c>
      <c r="C19" s="107" t="s">
        <v>225</v>
      </c>
      <c r="D19" s="107" t="s">
        <v>227</v>
      </c>
      <c r="E19" s="107" t="s">
        <v>229</v>
      </c>
      <c r="F19" s="107" t="s">
        <v>231</v>
      </c>
      <c r="G19" s="107" t="s">
        <v>233</v>
      </c>
      <c r="I19" s="129" t="s">
        <v>554</v>
      </c>
      <c r="J19" s="129"/>
      <c r="K19" s="129"/>
    </row>
    <row r="20" spans="1:11" x14ac:dyDescent="0.25">
      <c r="B20" s="85" t="s">
        <v>237</v>
      </c>
      <c r="C20" s="86" t="s">
        <v>238</v>
      </c>
      <c r="D20" s="86" t="s">
        <v>238</v>
      </c>
      <c r="E20" s="86" t="s">
        <v>238</v>
      </c>
      <c r="F20" s="86" t="s">
        <v>238</v>
      </c>
      <c r="G20" s="86" t="s">
        <v>238</v>
      </c>
    </row>
    <row r="21" spans="1:11" x14ac:dyDescent="0.25">
      <c r="B21" s="87" t="s">
        <v>239</v>
      </c>
      <c r="C21" s="89" t="s">
        <v>240</v>
      </c>
      <c r="D21" s="89" t="s">
        <v>240</v>
      </c>
      <c r="E21" s="89">
        <v>87</v>
      </c>
      <c r="F21" s="89">
        <v>87</v>
      </c>
      <c r="G21" s="89">
        <v>88</v>
      </c>
    </row>
    <row r="22" spans="1:11" x14ac:dyDescent="0.25">
      <c r="B22" s="87" t="s">
        <v>568</v>
      </c>
      <c r="C22" s="91" t="s">
        <v>240</v>
      </c>
      <c r="D22" s="91" t="s">
        <v>240</v>
      </c>
      <c r="E22" s="91">
        <v>89</v>
      </c>
      <c r="F22" s="91">
        <v>89</v>
      </c>
      <c r="G22" s="91">
        <v>90</v>
      </c>
    </row>
    <row r="23" spans="1:11" x14ac:dyDescent="0.25">
      <c r="B23" s="87" t="s">
        <v>569</v>
      </c>
      <c r="C23" s="89" t="s">
        <v>240</v>
      </c>
      <c r="D23" s="89" t="s">
        <v>240</v>
      </c>
      <c r="E23" s="89" t="s">
        <v>240</v>
      </c>
      <c r="F23" s="89" t="s">
        <v>240</v>
      </c>
      <c r="G23" s="89" t="s">
        <v>240</v>
      </c>
    </row>
    <row r="24" spans="1:11" x14ac:dyDescent="0.25">
      <c r="B24" s="87" t="s">
        <v>241</v>
      </c>
      <c r="C24" s="91">
        <v>17</v>
      </c>
      <c r="D24" s="91">
        <v>18</v>
      </c>
      <c r="E24" s="91">
        <v>32</v>
      </c>
      <c r="F24" s="91">
        <v>95</v>
      </c>
      <c r="G24" s="91">
        <v>97</v>
      </c>
    </row>
    <row r="25" spans="1:11" x14ac:dyDescent="0.25">
      <c r="B25" s="87" t="s">
        <v>242</v>
      </c>
      <c r="C25" s="89">
        <v>62</v>
      </c>
      <c r="D25" s="89">
        <v>12</v>
      </c>
      <c r="E25" s="89">
        <v>96</v>
      </c>
      <c r="F25" s="89">
        <v>90</v>
      </c>
      <c r="G25" s="89">
        <v>24</v>
      </c>
    </row>
    <row r="26" spans="1:11" x14ac:dyDescent="0.25">
      <c r="B26" s="87" t="s">
        <v>243</v>
      </c>
      <c r="C26" s="91">
        <v>91</v>
      </c>
      <c r="D26" s="91">
        <v>91</v>
      </c>
      <c r="E26" s="91">
        <v>90</v>
      </c>
      <c r="F26" s="91">
        <v>92</v>
      </c>
      <c r="G26" s="128">
        <f>F26</f>
        <v>92</v>
      </c>
    </row>
    <row r="27" spans="1:11" x14ac:dyDescent="0.25">
      <c r="B27" s="87" t="s">
        <v>244</v>
      </c>
      <c r="C27" s="89" t="s">
        <v>240</v>
      </c>
      <c r="D27" s="89">
        <v>91</v>
      </c>
      <c r="E27" s="89">
        <v>92</v>
      </c>
      <c r="F27" s="89">
        <v>90</v>
      </c>
      <c r="G27" s="89">
        <v>97</v>
      </c>
    </row>
    <row r="28" spans="1:11" x14ac:dyDescent="0.25">
      <c r="B28" s="87" t="s">
        <v>245</v>
      </c>
      <c r="C28" s="91">
        <v>95</v>
      </c>
      <c r="D28" s="91">
        <v>94</v>
      </c>
      <c r="E28" s="91" t="s">
        <v>240</v>
      </c>
      <c r="F28" s="91" t="s">
        <v>240</v>
      </c>
      <c r="G28" s="91">
        <v>93</v>
      </c>
    </row>
    <row r="29" spans="1:11" x14ac:dyDescent="0.25">
      <c r="B29" s="87" t="s">
        <v>246</v>
      </c>
      <c r="C29" s="89">
        <v>96</v>
      </c>
      <c r="D29" s="89">
        <v>96</v>
      </c>
      <c r="E29" s="89">
        <v>98</v>
      </c>
      <c r="F29" s="89">
        <v>97</v>
      </c>
      <c r="G29" s="89">
        <v>95</v>
      </c>
    </row>
    <row r="30" spans="1:11" x14ac:dyDescent="0.25">
      <c r="B30" s="87" t="s">
        <v>247</v>
      </c>
      <c r="C30" s="91">
        <v>97</v>
      </c>
      <c r="D30" s="91">
        <v>100</v>
      </c>
      <c r="E30" s="91">
        <v>100</v>
      </c>
      <c r="F30" s="91">
        <v>96</v>
      </c>
      <c r="G30" s="91">
        <v>100</v>
      </c>
    </row>
    <row r="31" spans="1:11" x14ac:dyDescent="0.25">
      <c r="B31" s="87" t="s">
        <v>248</v>
      </c>
      <c r="C31" s="89">
        <v>0</v>
      </c>
      <c r="D31" s="89">
        <v>0</v>
      </c>
      <c r="E31" s="89">
        <v>0</v>
      </c>
      <c r="F31" s="89">
        <v>88</v>
      </c>
      <c r="G31" s="89">
        <v>97</v>
      </c>
    </row>
    <row r="32" spans="1:11" x14ac:dyDescent="0.25">
      <c r="B32" s="87" t="s">
        <v>249</v>
      </c>
      <c r="C32" s="91">
        <v>65</v>
      </c>
      <c r="D32" s="91">
        <v>84</v>
      </c>
      <c r="E32" s="91">
        <v>70</v>
      </c>
      <c r="F32" s="91">
        <v>79</v>
      </c>
      <c r="G32" s="91">
        <v>75</v>
      </c>
    </row>
    <row r="33" spans="2:7" x14ac:dyDescent="0.25">
      <c r="B33" s="87" t="s">
        <v>250</v>
      </c>
      <c r="C33" s="89">
        <v>66</v>
      </c>
      <c r="D33" s="89">
        <v>66</v>
      </c>
      <c r="E33" s="89">
        <v>71</v>
      </c>
      <c r="F33" s="89">
        <v>71</v>
      </c>
      <c r="G33" s="89">
        <v>73</v>
      </c>
    </row>
    <row r="34" spans="2:7" x14ac:dyDescent="0.25">
      <c r="B34" s="87" t="s">
        <v>251</v>
      </c>
      <c r="C34" s="91">
        <v>2</v>
      </c>
      <c r="D34" s="91">
        <v>51</v>
      </c>
      <c r="E34" s="91">
        <v>69</v>
      </c>
      <c r="F34" s="91">
        <v>76</v>
      </c>
      <c r="G34" s="91">
        <v>78</v>
      </c>
    </row>
    <row r="35" spans="2:7" x14ac:dyDescent="0.25">
      <c r="B35" s="87" t="s">
        <v>252</v>
      </c>
      <c r="C35" s="89">
        <v>97</v>
      </c>
      <c r="D35" s="89">
        <v>97</v>
      </c>
      <c r="E35" s="89">
        <v>97</v>
      </c>
      <c r="F35" s="89">
        <v>98</v>
      </c>
      <c r="G35" s="89">
        <v>98</v>
      </c>
    </row>
    <row r="36" spans="2:7" x14ac:dyDescent="0.25">
      <c r="B36" s="87" t="s">
        <v>253</v>
      </c>
      <c r="C36" s="91">
        <v>0</v>
      </c>
      <c r="D36" s="91">
        <v>60</v>
      </c>
      <c r="E36" s="91">
        <v>38</v>
      </c>
      <c r="F36" s="91">
        <v>57</v>
      </c>
      <c r="G36" s="91">
        <v>64</v>
      </c>
    </row>
    <row r="37" spans="2:7" x14ac:dyDescent="0.25">
      <c r="B37" s="87" t="s">
        <v>254</v>
      </c>
      <c r="C37" s="89" t="s">
        <v>240</v>
      </c>
      <c r="D37" s="89" t="s">
        <v>240</v>
      </c>
      <c r="E37" s="89">
        <v>92</v>
      </c>
      <c r="F37" s="89">
        <v>98</v>
      </c>
      <c r="G37" s="89">
        <v>97</v>
      </c>
    </row>
    <row r="38" spans="2:7" x14ac:dyDescent="0.25">
      <c r="B38" s="87" t="s">
        <v>255</v>
      </c>
      <c r="C38" s="91">
        <v>73</v>
      </c>
      <c r="D38" s="91">
        <v>88</v>
      </c>
      <c r="E38" s="91">
        <v>92</v>
      </c>
      <c r="F38" s="91">
        <v>97</v>
      </c>
      <c r="G38" s="91">
        <v>99</v>
      </c>
    </row>
    <row r="39" spans="2:7" x14ac:dyDescent="0.25">
      <c r="B39" s="87" t="s">
        <v>256</v>
      </c>
      <c r="C39" s="89">
        <v>98</v>
      </c>
      <c r="D39" s="89">
        <v>99</v>
      </c>
      <c r="E39" s="89">
        <v>98</v>
      </c>
      <c r="F39" s="89">
        <v>100</v>
      </c>
      <c r="G39" s="89">
        <v>98</v>
      </c>
    </row>
    <row r="40" spans="2:7" x14ac:dyDescent="0.25">
      <c r="B40" s="87" t="s">
        <v>257</v>
      </c>
      <c r="C40" s="91">
        <v>61</v>
      </c>
      <c r="D40" s="91">
        <v>75</v>
      </c>
      <c r="E40" s="91">
        <v>86</v>
      </c>
      <c r="F40" s="91">
        <v>99</v>
      </c>
      <c r="G40" s="91">
        <v>99</v>
      </c>
    </row>
    <row r="41" spans="2:7" x14ac:dyDescent="0.25">
      <c r="B41" s="87" t="s">
        <v>258</v>
      </c>
      <c r="C41" s="89">
        <v>16</v>
      </c>
      <c r="D41" s="89">
        <v>100</v>
      </c>
      <c r="E41" s="89">
        <v>100</v>
      </c>
      <c r="F41" s="89">
        <v>100</v>
      </c>
      <c r="G41" s="89">
        <v>100</v>
      </c>
    </row>
    <row r="42" spans="2:7" x14ac:dyDescent="0.25">
      <c r="B42" s="87" t="s">
        <v>259</v>
      </c>
      <c r="C42" s="91">
        <v>100</v>
      </c>
      <c r="D42" s="91">
        <v>100</v>
      </c>
      <c r="E42" s="91">
        <v>100</v>
      </c>
      <c r="F42" s="91">
        <v>100</v>
      </c>
      <c r="G42" s="91">
        <v>100</v>
      </c>
    </row>
    <row r="43" spans="2:7" x14ac:dyDescent="0.25">
      <c r="B43" s="87" t="s">
        <v>260</v>
      </c>
      <c r="C43" s="89">
        <v>92</v>
      </c>
      <c r="D43" s="89">
        <v>92</v>
      </c>
      <c r="E43" s="89">
        <v>94</v>
      </c>
      <c r="F43" s="89">
        <v>88</v>
      </c>
      <c r="G43" s="89">
        <v>90</v>
      </c>
    </row>
    <row r="44" spans="2:7" x14ac:dyDescent="0.25">
      <c r="B44" s="87" t="s">
        <v>261</v>
      </c>
      <c r="C44" s="91">
        <v>93</v>
      </c>
      <c r="D44" s="91">
        <v>92</v>
      </c>
      <c r="E44" s="91">
        <v>96</v>
      </c>
      <c r="F44" s="91">
        <v>91</v>
      </c>
      <c r="G44" s="91">
        <v>84</v>
      </c>
    </row>
    <row r="45" spans="2:7" x14ac:dyDescent="0.25">
      <c r="B45" s="87" t="s">
        <v>262</v>
      </c>
      <c r="C45" s="89">
        <v>58</v>
      </c>
      <c r="D45" s="89">
        <v>84</v>
      </c>
      <c r="E45" s="89">
        <v>95</v>
      </c>
      <c r="F45" s="89">
        <v>97</v>
      </c>
      <c r="G45" s="89">
        <v>93</v>
      </c>
    </row>
    <row r="46" spans="2:7" x14ac:dyDescent="0.25">
      <c r="B46" s="87" t="s">
        <v>263</v>
      </c>
      <c r="C46" s="91">
        <v>47</v>
      </c>
      <c r="D46" s="91">
        <v>67</v>
      </c>
      <c r="E46" s="91">
        <v>65</v>
      </c>
      <c r="F46" s="91">
        <v>85</v>
      </c>
      <c r="G46" s="91">
        <v>74</v>
      </c>
    </row>
    <row r="47" spans="2:7" x14ac:dyDescent="0.25">
      <c r="B47" s="87" t="s">
        <v>264</v>
      </c>
      <c r="C47" s="89">
        <v>94</v>
      </c>
      <c r="D47" s="89">
        <v>92</v>
      </c>
      <c r="E47" s="89">
        <v>98</v>
      </c>
      <c r="F47" s="89">
        <v>98</v>
      </c>
      <c r="G47" s="89">
        <v>98</v>
      </c>
    </row>
    <row r="48" spans="2:7" x14ac:dyDescent="0.25">
      <c r="B48" s="87" t="s">
        <v>265</v>
      </c>
      <c r="C48" s="91" t="s">
        <v>240</v>
      </c>
      <c r="D48" s="91" t="s">
        <v>240</v>
      </c>
      <c r="E48" s="91">
        <v>54</v>
      </c>
      <c r="F48" s="91">
        <v>54</v>
      </c>
      <c r="G48" s="91">
        <v>51</v>
      </c>
    </row>
    <row r="49" spans="2:7" x14ac:dyDescent="0.25">
      <c r="B49" s="87" t="s">
        <v>266</v>
      </c>
      <c r="C49" s="89">
        <v>5</v>
      </c>
      <c r="D49" s="89">
        <v>12</v>
      </c>
      <c r="E49" s="89">
        <v>83</v>
      </c>
      <c r="F49" s="89">
        <v>87</v>
      </c>
      <c r="G49" s="89">
        <v>74</v>
      </c>
    </row>
    <row r="50" spans="2:7" x14ac:dyDescent="0.25">
      <c r="B50" s="87" t="s">
        <v>267</v>
      </c>
      <c r="C50" s="91">
        <v>78</v>
      </c>
      <c r="D50" s="91">
        <v>81</v>
      </c>
      <c r="E50" s="91">
        <v>55</v>
      </c>
      <c r="F50" s="91">
        <v>61</v>
      </c>
      <c r="G50" s="91">
        <v>90</v>
      </c>
    </row>
    <row r="51" spans="2:7" x14ac:dyDescent="0.25">
      <c r="B51" s="87" t="s">
        <v>555</v>
      </c>
      <c r="C51" s="89">
        <v>75</v>
      </c>
      <c r="D51" s="89">
        <v>100</v>
      </c>
      <c r="E51" s="89">
        <v>99</v>
      </c>
      <c r="F51" s="89">
        <v>99</v>
      </c>
      <c r="G51" s="89">
        <v>99</v>
      </c>
    </row>
    <row r="52" spans="2:7" x14ac:dyDescent="0.25">
      <c r="B52" s="87" t="s">
        <v>556</v>
      </c>
      <c r="C52" s="91" t="s">
        <v>240</v>
      </c>
      <c r="D52" s="91" t="s">
        <v>240</v>
      </c>
      <c r="E52" s="91" t="s">
        <v>240</v>
      </c>
      <c r="F52" s="91" t="s">
        <v>240</v>
      </c>
      <c r="G52" s="91" t="s">
        <v>240</v>
      </c>
    </row>
    <row r="53" spans="2:7" x14ac:dyDescent="0.25">
      <c r="B53" s="87" t="s">
        <v>557</v>
      </c>
      <c r="C53" s="89">
        <v>44</v>
      </c>
      <c r="D53" s="89">
        <v>75</v>
      </c>
      <c r="E53" s="89">
        <v>77</v>
      </c>
      <c r="F53" s="89">
        <v>71</v>
      </c>
      <c r="G53" s="89">
        <v>63</v>
      </c>
    </row>
    <row r="54" spans="2:7" x14ac:dyDescent="0.25">
      <c r="B54" s="87" t="s">
        <v>570</v>
      </c>
      <c r="C54" s="91" t="s">
        <v>240</v>
      </c>
      <c r="D54" s="91" t="s">
        <v>240</v>
      </c>
      <c r="E54" s="91" t="s">
        <v>240</v>
      </c>
      <c r="F54" s="91" t="s">
        <v>240</v>
      </c>
      <c r="G54" s="91" t="s">
        <v>240</v>
      </c>
    </row>
    <row r="55" spans="2:7" x14ac:dyDescent="0.25">
      <c r="B55" s="87" t="s">
        <v>558</v>
      </c>
      <c r="C55" s="89">
        <v>96</v>
      </c>
      <c r="D55" s="89">
        <v>96</v>
      </c>
      <c r="E55" s="89">
        <v>96</v>
      </c>
      <c r="F55" s="89">
        <v>96</v>
      </c>
      <c r="G55" s="89">
        <v>98</v>
      </c>
    </row>
    <row r="56" spans="2:7" x14ac:dyDescent="0.25">
      <c r="B56" s="87" t="s">
        <v>571</v>
      </c>
      <c r="C56" s="91" t="s">
        <v>240</v>
      </c>
      <c r="D56" s="91" t="s">
        <v>240</v>
      </c>
      <c r="E56" s="91" t="s">
        <v>240</v>
      </c>
      <c r="F56" s="91">
        <v>0</v>
      </c>
      <c r="G56" s="91">
        <v>0</v>
      </c>
    </row>
    <row r="57" spans="2:7" x14ac:dyDescent="0.25">
      <c r="B57" s="87" t="s">
        <v>572</v>
      </c>
      <c r="C57" s="89" t="s">
        <v>240</v>
      </c>
      <c r="D57" s="89">
        <v>0</v>
      </c>
      <c r="E57" s="89">
        <v>0</v>
      </c>
      <c r="F57" s="89" t="s">
        <v>240</v>
      </c>
      <c r="G57" s="89">
        <v>100</v>
      </c>
    </row>
    <row r="58" spans="2:7" x14ac:dyDescent="0.25">
      <c r="B58" s="87" t="s">
        <v>573</v>
      </c>
      <c r="C58" s="91" t="s">
        <v>240</v>
      </c>
      <c r="D58" s="91" t="s">
        <v>240</v>
      </c>
      <c r="E58" s="91" t="s">
        <v>240</v>
      </c>
      <c r="F58" s="91" t="s">
        <v>240</v>
      </c>
      <c r="G58" s="91" t="s">
        <v>240</v>
      </c>
    </row>
    <row r="59" spans="2:7" x14ac:dyDescent="0.25">
      <c r="B59" s="87" t="s">
        <v>574</v>
      </c>
      <c r="C59" s="89" t="s">
        <v>240</v>
      </c>
      <c r="D59" s="89" t="s">
        <v>240</v>
      </c>
      <c r="E59" s="89" t="s">
        <v>240</v>
      </c>
      <c r="F59" s="89">
        <v>80</v>
      </c>
      <c r="G59" s="89">
        <v>81</v>
      </c>
    </row>
    <row r="60" spans="2:7" x14ac:dyDescent="0.25">
      <c r="B60" s="87" t="s">
        <v>575</v>
      </c>
      <c r="C60" s="91" t="s">
        <v>240</v>
      </c>
      <c r="D60" s="91" t="s">
        <v>240</v>
      </c>
      <c r="E60" s="91" t="s">
        <v>240</v>
      </c>
      <c r="F60" s="91" t="s">
        <v>240</v>
      </c>
      <c r="G60" s="91">
        <v>0</v>
      </c>
    </row>
    <row r="61" spans="2:7" x14ac:dyDescent="0.25">
      <c r="B61" s="87" t="s">
        <v>576</v>
      </c>
      <c r="C61" s="89" t="s">
        <v>240</v>
      </c>
      <c r="D61" s="89" t="s">
        <v>240</v>
      </c>
      <c r="E61" s="89" t="s">
        <v>240</v>
      </c>
      <c r="F61" s="89" t="s">
        <v>240</v>
      </c>
      <c r="G61" s="89"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workbookViewId="0">
      <selection activeCell="B5" sqref="B5"/>
    </sheetView>
  </sheetViews>
  <sheetFormatPr defaultColWidth="9.140625" defaultRowHeight="15" x14ac:dyDescent="0.25"/>
  <cols>
    <col min="1" max="1" width="19" bestFit="1" customWidth="1"/>
    <col min="2" max="2" width="40.28515625" bestFit="1" customWidth="1"/>
  </cols>
  <sheetData>
    <row r="2" spans="1:13" x14ac:dyDescent="0.25">
      <c r="A2" s="94" t="s">
        <v>194</v>
      </c>
      <c r="B2" s="274" t="s">
        <v>577</v>
      </c>
      <c r="C2" s="274"/>
      <c r="D2" s="274"/>
      <c r="E2" s="274"/>
    </row>
    <row r="3" spans="1:13" x14ac:dyDescent="0.25">
      <c r="A3" s="95"/>
      <c r="B3" s="96"/>
      <c r="C3" s="96"/>
      <c r="D3" s="96"/>
      <c r="E3" s="96"/>
    </row>
    <row r="4" spans="1:13" ht="160.5" customHeight="1" x14ac:dyDescent="0.25">
      <c r="A4" s="94" t="s">
        <v>195</v>
      </c>
      <c r="B4" s="274" t="s">
        <v>578</v>
      </c>
      <c r="C4" s="274"/>
      <c r="D4" s="274"/>
      <c r="E4" s="274"/>
    </row>
    <row r="5" spans="1:13" x14ac:dyDescent="0.25">
      <c r="A5" s="95"/>
      <c r="B5" s="96"/>
      <c r="C5" s="96"/>
      <c r="D5" s="96"/>
      <c r="E5" s="96"/>
    </row>
    <row r="6" spans="1:13" ht="45" customHeight="1" x14ac:dyDescent="0.25">
      <c r="A6" s="94" t="s">
        <v>197</v>
      </c>
      <c r="B6" s="275" t="s">
        <v>579</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57</v>
      </c>
    </row>
    <row r="15" spans="1:13" x14ac:dyDescent="0.25">
      <c r="A15" s="83" t="s">
        <v>219</v>
      </c>
      <c r="B15" s="82" t="s">
        <v>580</v>
      </c>
    </row>
    <row r="16" spans="1:13" x14ac:dyDescent="0.25">
      <c r="A16" s="83" t="s">
        <v>221</v>
      </c>
      <c r="B16" s="82" t="s">
        <v>581</v>
      </c>
    </row>
    <row r="17" spans="1:16" x14ac:dyDescent="0.25">
      <c r="A17" s="83" t="s">
        <v>222</v>
      </c>
      <c r="B17" s="82" t="s">
        <v>567</v>
      </c>
    </row>
    <row r="18" spans="1:16" x14ac:dyDescent="0.25">
      <c r="A18" s="83"/>
      <c r="B18" s="82"/>
    </row>
    <row r="19" spans="1:16" x14ac:dyDescent="0.25">
      <c r="B19" s="84" t="s">
        <v>224</v>
      </c>
      <c r="C19" s="107" t="s">
        <v>226</v>
      </c>
      <c r="D19" s="107" t="s">
        <v>227</v>
      </c>
      <c r="E19" s="107" t="s">
        <v>228</v>
      </c>
      <c r="F19" s="107" t="s">
        <v>229</v>
      </c>
      <c r="G19" s="107" t="s">
        <v>230</v>
      </c>
      <c r="H19" s="107" t="s">
        <v>231</v>
      </c>
      <c r="I19" s="107" t="s">
        <v>232</v>
      </c>
      <c r="J19" s="107" t="s">
        <v>233</v>
      </c>
      <c r="K19" s="107" t="s">
        <v>234</v>
      </c>
      <c r="L19" s="107" t="s">
        <v>235</v>
      </c>
      <c r="M19" t="s">
        <v>238</v>
      </c>
    </row>
    <row r="20" spans="1:16" x14ac:dyDescent="0.25">
      <c r="B20" s="85" t="s">
        <v>237</v>
      </c>
      <c r="C20" s="86" t="s">
        <v>238</v>
      </c>
      <c r="D20" s="86" t="s">
        <v>238</v>
      </c>
      <c r="E20" s="86" t="s">
        <v>238</v>
      </c>
      <c r="F20" s="86" t="s">
        <v>238</v>
      </c>
      <c r="G20" s="86" t="s">
        <v>238</v>
      </c>
      <c r="H20" s="86" t="s">
        <v>238</v>
      </c>
      <c r="I20" s="86" t="s">
        <v>238</v>
      </c>
      <c r="J20" s="86" t="s">
        <v>238</v>
      </c>
      <c r="K20" s="86" t="s">
        <v>238</v>
      </c>
      <c r="L20" s="86" t="s">
        <v>238</v>
      </c>
      <c r="M20" t="s">
        <v>238</v>
      </c>
      <c r="N20" s="129" t="s">
        <v>554</v>
      </c>
      <c r="O20" s="129"/>
      <c r="P20" s="129"/>
    </row>
    <row r="21" spans="1:16" x14ac:dyDescent="0.25">
      <c r="B21" s="87" t="s">
        <v>241</v>
      </c>
      <c r="C21" s="89" t="s">
        <v>240</v>
      </c>
      <c r="D21" s="89">
        <v>71</v>
      </c>
      <c r="E21" s="89">
        <v>54</v>
      </c>
      <c r="F21" s="88">
        <v>54.6</v>
      </c>
      <c r="G21" s="88">
        <v>63.4</v>
      </c>
      <c r="H21" s="88">
        <v>72.900000000000006</v>
      </c>
      <c r="I21" s="88">
        <v>83.5</v>
      </c>
      <c r="J21" s="88">
        <v>53.2</v>
      </c>
      <c r="K21" s="89">
        <v>61</v>
      </c>
      <c r="L21" s="89" t="s">
        <v>240</v>
      </c>
      <c r="M21" t="s">
        <v>238</v>
      </c>
    </row>
    <row r="22" spans="1:16" x14ac:dyDescent="0.25">
      <c r="B22" s="87" t="s">
        <v>242</v>
      </c>
      <c r="C22" s="91" t="s">
        <v>240</v>
      </c>
      <c r="D22" s="91">
        <v>63</v>
      </c>
      <c r="E22" s="91">
        <v>68</v>
      </c>
      <c r="F22" s="90">
        <v>70.900000000000006</v>
      </c>
      <c r="G22" s="90">
        <v>68.900000000000006</v>
      </c>
      <c r="H22" s="91">
        <v>68</v>
      </c>
      <c r="I22" s="90">
        <v>67.099999999999994</v>
      </c>
      <c r="J22" s="91">
        <v>67</v>
      </c>
      <c r="K22" s="90">
        <v>67.3</v>
      </c>
      <c r="L22" s="91" t="s">
        <v>240</v>
      </c>
      <c r="M22" t="s">
        <v>238</v>
      </c>
    </row>
    <row r="23" spans="1:16" x14ac:dyDescent="0.25">
      <c r="B23" s="87" t="s">
        <v>243</v>
      </c>
      <c r="C23" s="89">
        <v>68</v>
      </c>
      <c r="D23" s="89">
        <v>57</v>
      </c>
      <c r="E23" s="89">
        <v>59</v>
      </c>
      <c r="F23" s="88">
        <v>58.6</v>
      </c>
      <c r="G23" s="88">
        <v>60.4</v>
      </c>
      <c r="H23" s="88">
        <v>58.5</v>
      </c>
      <c r="I23" s="88">
        <v>52.8</v>
      </c>
      <c r="J23" s="88">
        <v>61.2</v>
      </c>
      <c r="K23" s="88">
        <v>62.7</v>
      </c>
      <c r="L23" s="89" t="s">
        <v>240</v>
      </c>
      <c r="M23" t="s">
        <v>238</v>
      </c>
    </row>
    <row r="24" spans="1:16" x14ac:dyDescent="0.25">
      <c r="B24" s="87" t="s">
        <v>244</v>
      </c>
      <c r="C24" s="91">
        <v>62</v>
      </c>
      <c r="D24" s="91">
        <v>60</v>
      </c>
      <c r="E24" s="91">
        <v>53</v>
      </c>
      <c r="F24" s="90">
        <v>57.4</v>
      </c>
      <c r="G24" s="90">
        <v>59.3</v>
      </c>
      <c r="H24" s="90">
        <v>56.7</v>
      </c>
      <c r="I24" s="90">
        <v>55.9</v>
      </c>
      <c r="J24" s="90">
        <v>57.7</v>
      </c>
      <c r="K24" s="90">
        <v>61.4</v>
      </c>
      <c r="L24" s="91" t="s">
        <v>240</v>
      </c>
      <c r="M24" t="s">
        <v>238</v>
      </c>
    </row>
    <row r="25" spans="1:16" x14ac:dyDescent="0.25">
      <c r="B25" s="87" t="s">
        <v>245</v>
      </c>
      <c r="C25" s="89">
        <v>72</v>
      </c>
      <c r="D25" s="89">
        <v>58</v>
      </c>
      <c r="E25" s="89">
        <v>65</v>
      </c>
      <c r="F25" s="88">
        <v>67.3</v>
      </c>
      <c r="G25" s="88">
        <v>76.3</v>
      </c>
      <c r="H25" s="88">
        <v>77.099999999999994</v>
      </c>
      <c r="I25" s="88">
        <v>82.6</v>
      </c>
      <c r="J25" s="88">
        <v>83.8</v>
      </c>
      <c r="K25" s="88">
        <v>75.5</v>
      </c>
      <c r="L25" s="89" t="s">
        <v>240</v>
      </c>
      <c r="M25" t="s">
        <v>238</v>
      </c>
    </row>
    <row r="26" spans="1:16" x14ac:dyDescent="0.25">
      <c r="B26" s="87" t="s">
        <v>246</v>
      </c>
      <c r="C26" s="91" t="s">
        <v>240</v>
      </c>
      <c r="D26" s="91" t="s">
        <v>240</v>
      </c>
      <c r="E26" s="91">
        <v>50</v>
      </c>
      <c r="F26" s="90">
        <v>52.2</v>
      </c>
      <c r="G26" s="90">
        <v>54.3</v>
      </c>
      <c r="H26" s="90">
        <v>74.099999999999994</v>
      </c>
      <c r="I26" s="90">
        <v>66.8</v>
      </c>
      <c r="J26" s="90">
        <v>62.6</v>
      </c>
      <c r="K26" s="90">
        <v>55.8</v>
      </c>
      <c r="L26" s="91" t="s">
        <v>240</v>
      </c>
      <c r="M26" t="s">
        <v>238</v>
      </c>
    </row>
    <row r="27" spans="1:16" x14ac:dyDescent="0.25">
      <c r="B27" s="87" t="s">
        <v>247</v>
      </c>
      <c r="C27" s="89">
        <v>61</v>
      </c>
      <c r="D27" s="89">
        <v>57</v>
      </c>
      <c r="E27" s="89">
        <v>64</v>
      </c>
      <c r="F27" s="88">
        <v>77.599999999999994</v>
      </c>
      <c r="G27" s="88">
        <v>83.4</v>
      </c>
      <c r="H27" s="89">
        <v>57</v>
      </c>
      <c r="I27" s="88">
        <v>79.599999999999994</v>
      </c>
      <c r="J27" s="88">
        <v>91.4</v>
      </c>
      <c r="K27" s="88">
        <v>82.8</v>
      </c>
      <c r="L27" s="88">
        <v>65.8</v>
      </c>
      <c r="M27" t="s">
        <v>238</v>
      </c>
    </row>
    <row r="28" spans="1:16" x14ac:dyDescent="0.25">
      <c r="B28" s="87" t="s">
        <v>248</v>
      </c>
      <c r="C28" s="91" t="s">
        <v>240</v>
      </c>
      <c r="D28" s="91" t="s">
        <v>240</v>
      </c>
      <c r="E28" s="91" t="s">
        <v>240</v>
      </c>
      <c r="F28" s="91" t="s">
        <v>240</v>
      </c>
      <c r="G28" s="91" t="s">
        <v>240</v>
      </c>
      <c r="H28" s="91" t="s">
        <v>240</v>
      </c>
      <c r="I28" s="90">
        <v>75.2</v>
      </c>
      <c r="J28" s="90">
        <v>75.7</v>
      </c>
      <c r="K28" s="90">
        <v>67.400000000000006</v>
      </c>
      <c r="L28" s="91" t="s">
        <v>240</v>
      </c>
      <c r="M28" t="s">
        <v>238</v>
      </c>
    </row>
    <row r="29" spans="1:16" x14ac:dyDescent="0.25">
      <c r="B29" s="87" t="s">
        <v>249</v>
      </c>
      <c r="C29" s="89">
        <v>63</v>
      </c>
      <c r="D29" s="89">
        <v>64</v>
      </c>
      <c r="E29" s="89" t="s">
        <v>240</v>
      </c>
      <c r="F29" s="88">
        <v>60.6</v>
      </c>
      <c r="G29" s="88">
        <v>80.400000000000006</v>
      </c>
      <c r="H29" s="88">
        <v>85.6</v>
      </c>
      <c r="I29" s="88">
        <v>81.400000000000006</v>
      </c>
      <c r="J29" s="88">
        <v>91.4</v>
      </c>
      <c r="K29" s="89">
        <v>90</v>
      </c>
      <c r="L29" s="89" t="s">
        <v>240</v>
      </c>
      <c r="M29" t="s">
        <v>238</v>
      </c>
    </row>
    <row r="30" spans="1:16" x14ac:dyDescent="0.25">
      <c r="B30" s="87" t="s">
        <v>250</v>
      </c>
      <c r="C30" s="91" t="s">
        <v>240</v>
      </c>
      <c r="D30" s="91">
        <v>53</v>
      </c>
      <c r="E30" s="91">
        <v>57</v>
      </c>
      <c r="F30" s="90">
        <v>58.3</v>
      </c>
      <c r="G30" s="90">
        <v>64.099999999999994</v>
      </c>
      <c r="H30" s="90">
        <v>60.9</v>
      </c>
      <c r="I30" s="90">
        <v>75.5</v>
      </c>
      <c r="J30" s="90">
        <v>79.900000000000006</v>
      </c>
      <c r="K30" s="90">
        <v>70.900000000000006</v>
      </c>
      <c r="L30" s="91" t="s">
        <v>240</v>
      </c>
      <c r="M30" t="s">
        <v>238</v>
      </c>
    </row>
    <row r="31" spans="1:16" x14ac:dyDescent="0.25">
      <c r="B31" s="87" t="s">
        <v>251</v>
      </c>
      <c r="C31" s="89" t="s">
        <v>240</v>
      </c>
      <c r="D31" s="89" t="s">
        <v>240</v>
      </c>
      <c r="E31" s="89" t="s">
        <v>240</v>
      </c>
      <c r="F31" s="88">
        <v>66.2</v>
      </c>
      <c r="G31" s="88">
        <v>66.599999999999994</v>
      </c>
      <c r="H31" s="88">
        <v>80.7</v>
      </c>
      <c r="I31" s="88">
        <v>91.8</v>
      </c>
      <c r="J31" s="89">
        <v>94</v>
      </c>
      <c r="K31" s="88">
        <v>60.7</v>
      </c>
      <c r="L31" s="89" t="s">
        <v>240</v>
      </c>
      <c r="M31" t="s">
        <v>238</v>
      </c>
    </row>
    <row r="32" spans="1:16" x14ac:dyDescent="0.25">
      <c r="B32" s="87" t="s">
        <v>252</v>
      </c>
      <c r="C32" s="91">
        <v>26</v>
      </c>
      <c r="D32" s="91">
        <v>81</v>
      </c>
      <c r="E32" s="91">
        <v>84</v>
      </c>
      <c r="F32" s="90">
        <v>59.8</v>
      </c>
      <c r="G32" s="91">
        <v>60</v>
      </c>
      <c r="H32" s="91">
        <v>62</v>
      </c>
      <c r="I32" s="128">
        <f>H32</f>
        <v>62</v>
      </c>
      <c r="J32" s="128">
        <f>H32</f>
        <v>62</v>
      </c>
      <c r="K32" s="128">
        <f>H32</f>
        <v>62</v>
      </c>
      <c r="L32" s="91" t="s">
        <v>240</v>
      </c>
      <c r="M32" t="s">
        <v>238</v>
      </c>
    </row>
    <row r="33" spans="2:13" x14ac:dyDescent="0.25">
      <c r="B33" s="87" t="s">
        <v>253</v>
      </c>
      <c r="C33" s="89">
        <v>62</v>
      </c>
      <c r="D33" s="89" t="s">
        <v>240</v>
      </c>
      <c r="E33" s="89" t="s">
        <v>240</v>
      </c>
      <c r="F33" s="88">
        <v>51.1</v>
      </c>
      <c r="G33" s="88">
        <v>62.5</v>
      </c>
      <c r="H33" s="88">
        <v>62.9</v>
      </c>
      <c r="I33" s="88">
        <v>84.8</v>
      </c>
      <c r="J33" s="88">
        <v>61.2</v>
      </c>
      <c r="K33" s="88">
        <v>63.1</v>
      </c>
      <c r="L33" s="89" t="s">
        <v>240</v>
      </c>
      <c r="M33" t="s">
        <v>238</v>
      </c>
    </row>
    <row r="34" spans="2:13" x14ac:dyDescent="0.25">
      <c r="B34" s="87" t="s">
        <v>254</v>
      </c>
      <c r="C34" s="91">
        <v>51</v>
      </c>
      <c r="D34" s="91">
        <v>51</v>
      </c>
      <c r="E34" s="91">
        <v>52</v>
      </c>
      <c r="F34" s="91">
        <v>51</v>
      </c>
      <c r="G34" s="91">
        <v>52</v>
      </c>
      <c r="H34" s="91">
        <v>52</v>
      </c>
      <c r="I34" s="91">
        <v>52</v>
      </c>
      <c r="J34" s="91">
        <v>52</v>
      </c>
      <c r="K34" s="128">
        <f>J34</f>
        <v>52</v>
      </c>
      <c r="L34" s="91" t="s">
        <v>240</v>
      </c>
      <c r="M34" t="s">
        <v>238</v>
      </c>
    </row>
    <row r="35" spans="2:13" x14ac:dyDescent="0.25">
      <c r="B35" s="87" t="s">
        <v>255</v>
      </c>
      <c r="C35" s="89">
        <v>16</v>
      </c>
      <c r="D35" s="89">
        <v>44</v>
      </c>
      <c r="E35" s="89">
        <v>48</v>
      </c>
      <c r="F35" s="89" t="s">
        <v>240</v>
      </c>
      <c r="G35" s="89" t="s">
        <v>240</v>
      </c>
      <c r="H35" s="88">
        <v>56.6</v>
      </c>
      <c r="I35" s="88">
        <v>61.2</v>
      </c>
      <c r="J35" s="88">
        <v>63.1</v>
      </c>
      <c r="K35" s="88">
        <v>64.3</v>
      </c>
      <c r="L35" s="89" t="s">
        <v>240</v>
      </c>
      <c r="M35" t="s">
        <v>238</v>
      </c>
    </row>
    <row r="36" spans="2:13" x14ac:dyDescent="0.25">
      <c r="B36" s="87" t="s">
        <v>256</v>
      </c>
      <c r="C36" s="91">
        <v>0</v>
      </c>
      <c r="D36" s="91">
        <v>0</v>
      </c>
      <c r="E36" s="91">
        <v>0</v>
      </c>
      <c r="F36" s="90">
        <v>56.1</v>
      </c>
      <c r="G36" s="90">
        <v>58.9</v>
      </c>
      <c r="H36" s="90">
        <v>58.4</v>
      </c>
      <c r="I36" s="90">
        <v>58.8</v>
      </c>
      <c r="J36" s="90">
        <v>57.8</v>
      </c>
      <c r="K36" s="90">
        <v>59.1</v>
      </c>
      <c r="L36" s="91" t="s">
        <v>240</v>
      </c>
      <c r="M36" t="s">
        <v>238</v>
      </c>
    </row>
    <row r="37" spans="2:13" x14ac:dyDescent="0.25">
      <c r="B37" s="87" t="s">
        <v>257</v>
      </c>
      <c r="C37" s="89">
        <v>24</v>
      </c>
      <c r="D37" s="89">
        <v>56</v>
      </c>
      <c r="E37" s="89">
        <v>56</v>
      </c>
      <c r="F37" s="88">
        <v>62.9</v>
      </c>
      <c r="G37" s="88">
        <v>60.2</v>
      </c>
      <c r="H37" s="88">
        <v>97.7</v>
      </c>
      <c r="I37" s="88">
        <v>79.5</v>
      </c>
      <c r="J37" s="88">
        <v>80.7</v>
      </c>
      <c r="K37" s="88">
        <v>49.8</v>
      </c>
      <c r="L37" s="89" t="s">
        <v>240</v>
      </c>
      <c r="M37" t="s">
        <v>238</v>
      </c>
    </row>
    <row r="38" spans="2:13" x14ac:dyDescent="0.25">
      <c r="B38" s="87" t="s">
        <v>258</v>
      </c>
      <c r="C38" s="91" t="s">
        <v>240</v>
      </c>
      <c r="D38" s="91" t="s">
        <v>240</v>
      </c>
      <c r="E38" s="210">
        <v>0</v>
      </c>
      <c r="F38" s="91" t="s">
        <v>240</v>
      </c>
      <c r="G38" s="210">
        <v>0</v>
      </c>
      <c r="H38" s="210">
        <v>0</v>
      </c>
      <c r="I38" s="210">
        <v>0</v>
      </c>
      <c r="J38" s="91">
        <v>86</v>
      </c>
      <c r="K38" s="210">
        <v>0</v>
      </c>
      <c r="L38" s="91" t="s">
        <v>240</v>
      </c>
      <c r="M38" t="s">
        <v>238</v>
      </c>
    </row>
    <row r="39" spans="2:13" x14ac:dyDescent="0.25">
      <c r="B39" s="87" t="s">
        <v>259</v>
      </c>
      <c r="C39" s="89">
        <v>63</v>
      </c>
      <c r="D39" s="89">
        <v>57</v>
      </c>
      <c r="E39" s="89">
        <v>57</v>
      </c>
      <c r="F39" s="89">
        <v>56</v>
      </c>
      <c r="G39" s="88">
        <v>56.7</v>
      </c>
      <c r="H39" s="88">
        <v>55.3</v>
      </c>
      <c r="I39" s="89">
        <v>55</v>
      </c>
      <c r="J39" s="88">
        <v>53.8</v>
      </c>
      <c r="K39" s="88">
        <v>69.3</v>
      </c>
      <c r="L39" s="89" t="s">
        <v>240</v>
      </c>
      <c r="M39" t="s">
        <v>238</v>
      </c>
    </row>
    <row r="40" spans="2:13" x14ac:dyDescent="0.25">
      <c r="B40" s="87" t="s">
        <v>260</v>
      </c>
      <c r="C40" s="91" t="s">
        <v>240</v>
      </c>
      <c r="D40" s="91">
        <v>52</v>
      </c>
      <c r="E40" s="91">
        <v>79</v>
      </c>
      <c r="F40" s="90">
        <v>59.6</v>
      </c>
      <c r="G40" s="90">
        <v>82.2</v>
      </c>
      <c r="H40" s="90">
        <v>85.7</v>
      </c>
      <c r="I40" s="90">
        <v>86.3</v>
      </c>
      <c r="J40" s="90">
        <v>87.5</v>
      </c>
      <c r="K40" s="90">
        <v>78.7</v>
      </c>
      <c r="L40" s="91" t="s">
        <v>240</v>
      </c>
      <c r="M40" t="s">
        <v>238</v>
      </c>
    </row>
    <row r="41" spans="2:13" x14ac:dyDescent="0.25">
      <c r="B41" s="87" t="s">
        <v>261</v>
      </c>
      <c r="C41" s="89">
        <v>89</v>
      </c>
      <c r="D41" s="89">
        <v>102</v>
      </c>
      <c r="E41" s="89">
        <v>95</v>
      </c>
      <c r="F41" s="88">
        <v>56.7</v>
      </c>
      <c r="G41" s="88">
        <v>67.400000000000006</v>
      </c>
      <c r="H41" s="88">
        <v>63.9</v>
      </c>
      <c r="I41" s="89">
        <v>77</v>
      </c>
      <c r="J41" s="88">
        <v>75.400000000000006</v>
      </c>
      <c r="K41" s="88">
        <v>75.5</v>
      </c>
      <c r="L41" s="89" t="s">
        <v>240</v>
      </c>
      <c r="M41" t="s">
        <v>238</v>
      </c>
    </row>
    <row r="42" spans="2:13" x14ac:dyDescent="0.25">
      <c r="B42" s="87" t="s">
        <v>262</v>
      </c>
      <c r="C42" s="91" t="s">
        <v>240</v>
      </c>
      <c r="D42" s="91">
        <v>63</v>
      </c>
      <c r="E42" s="91">
        <v>57</v>
      </c>
      <c r="F42" s="91" t="s">
        <v>240</v>
      </c>
      <c r="G42" s="90">
        <v>81.400000000000006</v>
      </c>
      <c r="H42" s="209">
        <f>G42</f>
        <v>81.400000000000006</v>
      </c>
      <c r="I42" s="209">
        <f>H42</f>
        <v>81.400000000000006</v>
      </c>
      <c r="J42" s="209">
        <f>I42</f>
        <v>81.400000000000006</v>
      </c>
      <c r="K42" s="209">
        <f>J42</f>
        <v>81.400000000000006</v>
      </c>
      <c r="L42" s="91" t="s">
        <v>240</v>
      </c>
      <c r="M42" t="s">
        <v>238</v>
      </c>
    </row>
    <row r="43" spans="2:13" x14ac:dyDescent="0.25">
      <c r="B43" s="87" t="s">
        <v>263</v>
      </c>
      <c r="C43" s="89">
        <v>0</v>
      </c>
      <c r="D43" s="89">
        <v>19</v>
      </c>
      <c r="E43" s="89">
        <v>0</v>
      </c>
      <c r="F43" s="89" t="s">
        <v>240</v>
      </c>
      <c r="G43" s="89" t="s">
        <v>240</v>
      </c>
      <c r="H43" s="89">
        <v>62</v>
      </c>
      <c r="I43" s="88">
        <v>80.5</v>
      </c>
      <c r="J43" s="88">
        <v>87.7</v>
      </c>
      <c r="K43" s="128">
        <f>J43</f>
        <v>87.7</v>
      </c>
      <c r="L43" s="89" t="s">
        <v>240</v>
      </c>
      <c r="M43" t="s">
        <v>238</v>
      </c>
    </row>
    <row r="44" spans="2:13" x14ac:dyDescent="0.25">
      <c r="B44" s="87" t="s">
        <v>264</v>
      </c>
      <c r="C44" s="91">
        <v>0</v>
      </c>
      <c r="D44" s="91">
        <v>0</v>
      </c>
      <c r="E44" s="91" t="s">
        <v>240</v>
      </c>
      <c r="F44" s="91" t="s">
        <v>240</v>
      </c>
      <c r="G44" s="91" t="s">
        <v>240</v>
      </c>
      <c r="H44" s="91" t="s">
        <v>240</v>
      </c>
      <c r="I44" s="90">
        <v>91.8</v>
      </c>
      <c r="J44" s="91" t="s">
        <v>240</v>
      </c>
      <c r="K44" s="90">
        <v>93.1</v>
      </c>
      <c r="L44" s="91" t="s">
        <v>240</v>
      </c>
      <c r="M44" t="s">
        <v>238</v>
      </c>
    </row>
    <row r="45" spans="2:13" x14ac:dyDescent="0.25">
      <c r="B45" s="87" t="s">
        <v>265</v>
      </c>
      <c r="C45" s="89">
        <v>98</v>
      </c>
      <c r="D45" s="89">
        <v>90</v>
      </c>
      <c r="E45" s="89">
        <v>89</v>
      </c>
      <c r="F45" s="88">
        <v>63.9</v>
      </c>
      <c r="G45" s="88">
        <v>61.1</v>
      </c>
      <c r="H45" s="88">
        <v>65.3</v>
      </c>
      <c r="I45" s="88">
        <v>67.400000000000006</v>
      </c>
      <c r="J45" s="89">
        <v>66</v>
      </c>
      <c r="K45" s="88">
        <v>68.3</v>
      </c>
      <c r="L45" s="89" t="s">
        <v>240</v>
      </c>
      <c r="M45" t="s">
        <v>238</v>
      </c>
    </row>
    <row r="46" spans="2:13" x14ac:dyDescent="0.25">
      <c r="B46" s="87" t="s">
        <v>266</v>
      </c>
      <c r="C46" s="91">
        <v>70</v>
      </c>
      <c r="D46" s="91">
        <v>70</v>
      </c>
      <c r="E46" s="91">
        <v>70</v>
      </c>
      <c r="F46" s="90">
        <v>93.9</v>
      </c>
      <c r="G46" s="91">
        <v>96</v>
      </c>
      <c r="H46" s="90">
        <v>95.9</v>
      </c>
      <c r="I46" s="90">
        <v>92.9</v>
      </c>
      <c r="J46" s="90">
        <v>51.8</v>
      </c>
      <c r="K46" s="90">
        <v>51.8</v>
      </c>
      <c r="L46" s="91" t="s">
        <v>240</v>
      </c>
      <c r="M46" t="s">
        <v>238</v>
      </c>
    </row>
    <row r="47" spans="2:13" x14ac:dyDescent="0.25">
      <c r="B47" s="87" t="s">
        <v>267</v>
      </c>
      <c r="C47" s="89">
        <v>81</v>
      </c>
      <c r="D47" s="89">
        <v>75</v>
      </c>
      <c r="E47" s="89">
        <v>88</v>
      </c>
      <c r="F47" s="89" t="s">
        <v>240</v>
      </c>
      <c r="G47" s="89" t="s">
        <v>240</v>
      </c>
      <c r="H47" s="88">
        <v>67.400000000000006</v>
      </c>
      <c r="I47" s="88">
        <v>67.3</v>
      </c>
      <c r="J47" s="88">
        <v>67.8</v>
      </c>
      <c r="K47" s="128">
        <f>J47</f>
        <v>67.8</v>
      </c>
      <c r="L47" s="89" t="s">
        <v>240</v>
      </c>
      <c r="M47" t="s">
        <v>238</v>
      </c>
    </row>
    <row r="48" spans="2:13" x14ac:dyDescent="0.25">
      <c r="B48" s="87" t="s">
        <v>555</v>
      </c>
      <c r="C48" s="91" t="s">
        <v>240</v>
      </c>
      <c r="D48" s="91" t="s">
        <v>240</v>
      </c>
      <c r="E48" s="91" t="s">
        <v>240</v>
      </c>
      <c r="F48" s="91">
        <v>57</v>
      </c>
      <c r="G48" s="90">
        <v>62.3</v>
      </c>
      <c r="H48" s="90">
        <v>62.9</v>
      </c>
      <c r="I48" s="90">
        <v>56.1</v>
      </c>
      <c r="J48" s="90">
        <v>61.4</v>
      </c>
      <c r="K48" s="90">
        <v>60.1</v>
      </c>
      <c r="L48" s="91" t="s">
        <v>240</v>
      </c>
      <c r="M48" t="s">
        <v>238</v>
      </c>
    </row>
    <row r="49" spans="2:13" x14ac:dyDescent="0.25">
      <c r="B49" s="87" t="s">
        <v>557</v>
      </c>
      <c r="C49" s="89" t="s">
        <v>240</v>
      </c>
      <c r="D49" s="89" t="s">
        <v>240</v>
      </c>
      <c r="E49" s="89" t="s">
        <v>240</v>
      </c>
      <c r="F49" s="88">
        <v>50.1</v>
      </c>
      <c r="G49" s="88">
        <v>58.6</v>
      </c>
      <c r="H49" s="89">
        <v>50</v>
      </c>
      <c r="I49" s="88">
        <v>58.6</v>
      </c>
      <c r="J49" s="88">
        <v>59.1</v>
      </c>
      <c r="K49" s="128">
        <f>J49</f>
        <v>59.1</v>
      </c>
      <c r="L49" s="89" t="s">
        <v>240</v>
      </c>
      <c r="M49" t="s">
        <v>238</v>
      </c>
    </row>
    <row r="50" spans="2:13" x14ac:dyDescent="0.25">
      <c r="B50" s="87" t="s">
        <v>558</v>
      </c>
      <c r="C50" s="91" t="s">
        <v>240</v>
      </c>
      <c r="D50" s="91" t="s">
        <v>240</v>
      </c>
      <c r="E50" s="91" t="s">
        <v>240</v>
      </c>
      <c r="F50" s="91" t="s">
        <v>240</v>
      </c>
      <c r="G50" s="91" t="s">
        <v>240</v>
      </c>
      <c r="H50" s="91" t="s">
        <v>240</v>
      </c>
      <c r="I50" s="91" t="s">
        <v>240</v>
      </c>
      <c r="J50" s="90">
        <v>64.400000000000006</v>
      </c>
      <c r="K50" s="128">
        <f>J50</f>
        <v>64.400000000000006</v>
      </c>
      <c r="L50" s="91" t="s">
        <v>240</v>
      </c>
      <c r="M50" t="s">
        <v>238</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E6" r:id="rId1" display="https://ec.europa.eu/eurostat/databrowser/view/ENV_WASBAT__custom_2933760/default/table?lang=en"/>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2"/>
  <sheetViews>
    <sheetView workbookViewId="0">
      <selection activeCell="L29" sqref="L29"/>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582</v>
      </c>
      <c r="C2" s="274"/>
      <c r="D2" s="274"/>
      <c r="E2" s="274"/>
    </row>
    <row r="3" spans="1:13" x14ac:dyDescent="0.25">
      <c r="A3" s="95"/>
      <c r="B3" s="96"/>
      <c r="C3" s="96"/>
      <c r="D3" s="96"/>
      <c r="E3" s="96"/>
    </row>
    <row r="4" spans="1:13" ht="156" customHeight="1" x14ac:dyDescent="0.25">
      <c r="A4" s="94" t="s">
        <v>195</v>
      </c>
      <c r="B4" s="274" t="s">
        <v>583</v>
      </c>
      <c r="C4" s="274"/>
      <c r="D4" s="274"/>
      <c r="E4" s="274"/>
    </row>
    <row r="5" spans="1:13" x14ac:dyDescent="0.25">
      <c r="A5" s="95"/>
      <c r="B5" s="96"/>
      <c r="C5" s="96"/>
      <c r="D5" s="96"/>
      <c r="E5" s="96"/>
    </row>
    <row r="6" spans="1:13" ht="45" customHeight="1" x14ac:dyDescent="0.25">
      <c r="A6" s="94" t="s">
        <v>197</v>
      </c>
      <c r="B6" s="275" t="s">
        <v>584</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57</v>
      </c>
    </row>
    <row r="15" spans="1:13" x14ac:dyDescent="0.25">
      <c r="A15" s="83" t="s">
        <v>219</v>
      </c>
      <c r="B15" s="82" t="s">
        <v>585</v>
      </c>
    </row>
    <row r="16" spans="1:13" x14ac:dyDescent="0.25">
      <c r="A16" s="83" t="s">
        <v>221</v>
      </c>
      <c r="B16" s="82" t="s">
        <v>586</v>
      </c>
    </row>
    <row r="17" spans="1:14" x14ac:dyDescent="0.25">
      <c r="A17" s="83" t="s">
        <v>222</v>
      </c>
      <c r="B17" s="82" t="s">
        <v>567</v>
      </c>
    </row>
    <row r="18" spans="1:14" x14ac:dyDescent="0.25">
      <c r="A18" s="83"/>
      <c r="B18" s="82"/>
    </row>
    <row r="19" spans="1:14" x14ac:dyDescent="0.25">
      <c r="B19" s="84" t="s">
        <v>224</v>
      </c>
      <c r="C19" s="107" t="s">
        <v>225</v>
      </c>
      <c r="D19" s="107" t="s">
        <v>226</v>
      </c>
      <c r="E19" s="107" t="s">
        <v>227</v>
      </c>
      <c r="F19" s="107" t="s">
        <v>228</v>
      </c>
      <c r="G19" s="107" t="s">
        <v>229</v>
      </c>
      <c r="H19" s="107" t="s">
        <v>230</v>
      </c>
      <c r="I19" s="107" t="s">
        <v>231</v>
      </c>
      <c r="J19" s="107" t="s">
        <v>232</v>
      </c>
      <c r="K19" s="107" t="s">
        <v>233</v>
      </c>
      <c r="L19" s="107" t="s">
        <v>234</v>
      </c>
      <c r="M19" t="s">
        <v>238</v>
      </c>
    </row>
    <row r="20" spans="1:14" x14ac:dyDescent="0.25">
      <c r="B20" s="85" t="s">
        <v>237</v>
      </c>
      <c r="C20" s="86" t="s">
        <v>238</v>
      </c>
      <c r="D20" s="86" t="s">
        <v>238</v>
      </c>
      <c r="E20" s="86" t="s">
        <v>238</v>
      </c>
      <c r="F20" s="86" t="s">
        <v>238</v>
      </c>
      <c r="G20" s="86" t="s">
        <v>238</v>
      </c>
      <c r="H20" s="86" t="s">
        <v>238</v>
      </c>
      <c r="I20" s="86" t="s">
        <v>238</v>
      </c>
      <c r="J20" s="86" t="s">
        <v>238</v>
      </c>
      <c r="K20" s="86" t="s">
        <v>238</v>
      </c>
      <c r="L20" s="86" t="s">
        <v>238</v>
      </c>
      <c r="M20" t="s">
        <v>238</v>
      </c>
      <c r="N20" s="129" t="s">
        <v>554</v>
      </c>
    </row>
    <row r="21" spans="1:14" x14ac:dyDescent="0.25">
      <c r="B21" s="87" t="s">
        <v>239</v>
      </c>
      <c r="C21" s="90">
        <v>83.5</v>
      </c>
      <c r="D21" s="90">
        <v>84.4</v>
      </c>
      <c r="E21" s="90">
        <v>84.6</v>
      </c>
      <c r="F21" s="90">
        <v>85.3</v>
      </c>
      <c r="G21" s="90">
        <v>85.4</v>
      </c>
      <c r="H21" s="91">
        <v>87</v>
      </c>
      <c r="I21" s="90">
        <v>87.1</v>
      </c>
      <c r="J21" s="90">
        <v>87.9</v>
      </c>
      <c r="K21" s="90">
        <v>87.3</v>
      </c>
      <c r="L21" s="90">
        <v>89.6</v>
      </c>
    </row>
    <row r="22" spans="1:14" x14ac:dyDescent="0.25">
      <c r="B22" s="87" t="s">
        <v>241</v>
      </c>
      <c r="C22" s="89">
        <v>89</v>
      </c>
      <c r="D22" s="88">
        <v>88.2</v>
      </c>
      <c r="E22" s="88">
        <v>88.7</v>
      </c>
      <c r="F22" s="88">
        <v>88.2</v>
      </c>
      <c r="G22" s="88">
        <v>89.2</v>
      </c>
      <c r="H22" s="88">
        <v>91.3</v>
      </c>
      <c r="I22" s="88">
        <v>92.1</v>
      </c>
      <c r="J22" s="88">
        <v>93.2</v>
      </c>
      <c r="K22" s="88">
        <v>93.5</v>
      </c>
      <c r="L22" s="88">
        <v>92.9</v>
      </c>
      <c r="M22" t="s">
        <v>238</v>
      </c>
    </row>
    <row r="23" spans="1:14" x14ac:dyDescent="0.25">
      <c r="B23" s="87" t="s">
        <v>242</v>
      </c>
      <c r="C23" s="90">
        <v>88.9</v>
      </c>
      <c r="D23" s="91">
        <v>90</v>
      </c>
      <c r="E23" s="90">
        <v>89.5</v>
      </c>
      <c r="F23" s="90">
        <v>93.2</v>
      </c>
      <c r="G23" s="90">
        <v>94.1</v>
      </c>
      <c r="H23" s="90">
        <v>94.4</v>
      </c>
      <c r="I23" s="90">
        <v>94.6</v>
      </c>
      <c r="J23" s="90">
        <v>97.6</v>
      </c>
      <c r="K23" s="90">
        <v>94.8</v>
      </c>
      <c r="L23" s="90">
        <v>95.8</v>
      </c>
      <c r="M23" t="s">
        <v>238</v>
      </c>
    </row>
    <row r="24" spans="1:14" x14ac:dyDescent="0.25">
      <c r="B24" s="87" t="s">
        <v>243</v>
      </c>
      <c r="C24" s="88">
        <v>80.3</v>
      </c>
      <c r="D24" s="88">
        <v>80.3</v>
      </c>
      <c r="E24" s="88">
        <v>80.3</v>
      </c>
      <c r="F24" s="88">
        <v>80.3</v>
      </c>
      <c r="G24" s="88">
        <v>80.3</v>
      </c>
      <c r="H24" s="88">
        <v>90.2</v>
      </c>
      <c r="I24" s="88">
        <v>90.3</v>
      </c>
      <c r="J24" s="88">
        <v>91.9</v>
      </c>
      <c r="K24" s="88">
        <v>95.5</v>
      </c>
      <c r="L24" s="88">
        <v>93.3</v>
      </c>
      <c r="M24" t="s">
        <v>238</v>
      </c>
    </row>
    <row r="25" spans="1:14" x14ac:dyDescent="0.25">
      <c r="B25" s="87" t="s">
        <v>244</v>
      </c>
      <c r="C25" s="90">
        <v>90.5</v>
      </c>
      <c r="D25" s="90">
        <v>92.8</v>
      </c>
      <c r="E25" s="90">
        <v>92.4</v>
      </c>
      <c r="F25" s="90">
        <v>86.6</v>
      </c>
      <c r="G25" s="91">
        <v>86</v>
      </c>
      <c r="H25" s="90">
        <v>91.2</v>
      </c>
      <c r="I25" s="90">
        <v>88.8</v>
      </c>
      <c r="J25" s="90">
        <v>91.5</v>
      </c>
      <c r="K25" s="90">
        <v>89.9</v>
      </c>
      <c r="L25" s="90">
        <v>94.6</v>
      </c>
      <c r="M25" t="s">
        <v>238</v>
      </c>
    </row>
    <row r="26" spans="1:14" x14ac:dyDescent="0.25">
      <c r="B26" s="87" t="s">
        <v>245</v>
      </c>
      <c r="C26" s="88">
        <v>95.5</v>
      </c>
      <c r="D26" s="88">
        <v>93.4</v>
      </c>
      <c r="E26" s="88">
        <v>92.3</v>
      </c>
      <c r="F26" s="88">
        <v>89.8</v>
      </c>
      <c r="G26" s="88">
        <v>89.5</v>
      </c>
      <c r="H26" s="88">
        <v>87.7</v>
      </c>
      <c r="I26" s="88">
        <v>89.3</v>
      </c>
      <c r="J26" s="88">
        <v>89.5</v>
      </c>
      <c r="K26" s="88">
        <v>87.1</v>
      </c>
      <c r="L26" s="88">
        <v>86.9</v>
      </c>
      <c r="M26" t="s">
        <v>238</v>
      </c>
    </row>
    <row r="27" spans="1:14" x14ac:dyDescent="0.25">
      <c r="B27" s="87" t="s">
        <v>246</v>
      </c>
      <c r="C27" s="90">
        <v>77.3</v>
      </c>
      <c r="D27" s="90">
        <v>76.099999999999994</v>
      </c>
      <c r="E27" s="90">
        <v>80.900000000000006</v>
      </c>
      <c r="F27" s="90">
        <v>77.7</v>
      </c>
      <c r="G27" s="91">
        <v>87</v>
      </c>
      <c r="H27" s="91">
        <v>86</v>
      </c>
      <c r="I27" s="90">
        <v>85.8</v>
      </c>
      <c r="J27" s="90">
        <v>85.9</v>
      </c>
      <c r="K27" s="90">
        <v>87.1</v>
      </c>
      <c r="L27" s="90">
        <v>87.6</v>
      </c>
      <c r="M27" t="s">
        <v>238</v>
      </c>
    </row>
    <row r="28" spans="1:14" x14ac:dyDescent="0.25">
      <c r="B28" s="87" t="s">
        <v>247</v>
      </c>
      <c r="C28" s="89">
        <v>77</v>
      </c>
      <c r="D28" s="88">
        <v>80.5</v>
      </c>
      <c r="E28" s="88">
        <v>81.8</v>
      </c>
      <c r="F28" s="88">
        <v>80.400000000000006</v>
      </c>
      <c r="G28" s="88">
        <v>82.1</v>
      </c>
      <c r="H28" s="88">
        <v>83.3</v>
      </c>
      <c r="I28" s="89">
        <v>86</v>
      </c>
      <c r="J28" s="88">
        <v>85.9</v>
      </c>
      <c r="K28" s="88">
        <v>86.4</v>
      </c>
      <c r="L28" s="88">
        <v>87.4</v>
      </c>
      <c r="M28" t="s">
        <v>238</v>
      </c>
    </row>
    <row r="29" spans="1:14" x14ac:dyDescent="0.25">
      <c r="B29" s="87" t="s">
        <v>248</v>
      </c>
      <c r="C29" s="90">
        <v>84.5</v>
      </c>
      <c r="D29" s="90">
        <v>85.2</v>
      </c>
      <c r="E29" s="90">
        <v>82.8</v>
      </c>
      <c r="F29" s="90">
        <v>88.8</v>
      </c>
      <c r="G29" s="90">
        <v>80.400000000000006</v>
      </c>
      <c r="H29" s="90">
        <v>64.5</v>
      </c>
      <c r="I29" s="91">
        <v>100</v>
      </c>
      <c r="J29" s="90">
        <v>91.9</v>
      </c>
      <c r="K29" s="90">
        <v>98.7</v>
      </c>
      <c r="L29" s="90">
        <v>69.7</v>
      </c>
      <c r="M29" t="s">
        <v>238</v>
      </c>
    </row>
    <row r="30" spans="1:14" x14ac:dyDescent="0.25">
      <c r="B30" s="87" t="s">
        <v>249</v>
      </c>
      <c r="C30" s="88">
        <v>82.8</v>
      </c>
      <c r="D30" s="88">
        <v>82.9</v>
      </c>
      <c r="E30" s="89">
        <v>83</v>
      </c>
      <c r="F30" s="88">
        <v>83.6</v>
      </c>
      <c r="G30" s="88">
        <v>84.3</v>
      </c>
      <c r="H30" s="89">
        <v>85</v>
      </c>
      <c r="I30" s="88">
        <v>85.4</v>
      </c>
      <c r="J30" s="88">
        <v>85.8</v>
      </c>
      <c r="K30" s="88">
        <v>85.9</v>
      </c>
      <c r="L30" s="89">
        <v>86</v>
      </c>
      <c r="M30" t="s">
        <v>238</v>
      </c>
    </row>
    <row r="31" spans="1:14" x14ac:dyDescent="0.25">
      <c r="B31" s="87" t="s">
        <v>250</v>
      </c>
      <c r="C31" s="91">
        <v>79</v>
      </c>
      <c r="D31" s="90">
        <v>80.8</v>
      </c>
      <c r="E31" s="90">
        <v>82.4</v>
      </c>
      <c r="F31" s="90">
        <v>85.3</v>
      </c>
      <c r="G31" s="90">
        <v>85.9</v>
      </c>
      <c r="H31" s="90">
        <v>87.5</v>
      </c>
      <c r="I31" s="90">
        <v>86.9</v>
      </c>
      <c r="J31" s="90">
        <v>87.4</v>
      </c>
      <c r="K31" s="90">
        <v>86.9</v>
      </c>
      <c r="L31" s="90">
        <v>87.1</v>
      </c>
      <c r="M31" t="s">
        <v>238</v>
      </c>
    </row>
    <row r="32" spans="1:14" x14ac:dyDescent="0.25">
      <c r="B32" s="87" t="s">
        <v>251</v>
      </c>
      <c r="C32" s="89" t="s">
        <v>240</v>
      </c>
      <c r="D32" s="89" t="s">
        <v>240</v>
      </c>
      <c r="E32" s="88">
        <v>97.2</v>
      </c>
      <c r="F32" s="89">
        <v>100</v>
      </c>
      <c r="G32" s="88">
        <v>89.5</v>
      </c>
      <c r="H32" s="88">
        <v>92.8</v>
      </c>
      <c r="I32" s="88">
        <v>93.9</v>
      </c>
      <c r="J32" s="88">
        <v>99.3</v>
      </c>
      <c r="K32" s="88">
        <v>97.4</v>
      </c>
      <c r="L32" s="88">
        <v>96.3</v>
      </c>
      <c r="M32" t="s">
        <v>238</v>
      </c>
    </row>
    <row r="33" spans="2:13" x14ac:dyDescent="0.25">
      <c r="B33" s="87" t="s">
        <v>252</v>
      </c>
      <c r="C33" s="90">
        <v>83.2</v>
      </c>
      <c r="D33" s="90">
        <v>84.8</v>
      </c>
      <c r="E33" s="90">
        <v>80.8</v>
      </c>
      <c r="F33" s="90">
        <v>82.2</v>
      </c>
      <c r="G33" s="90">
        <v>83.4</v>
      </c>
      <c r="H33" s="90">
        <v>84.6</v>
      </c>
      <c r="I33" s="90">
        <v>82.5</v>
      </c>
      <c r="J33" s="90">
        <v>83.2</v>
      </c>
      <c r="K33" s="90">
        <v>82.6</v>
      </c>
      <c r="L33" s="90">
        <v>84.2</v>
      </c>
      <c r="M33" t="s">
        <v>238</v>
      </c>
    </row>
    <row r="34" spans="2:13" x14ac:dyDescent="0.25">
      <c r="B34" s="87" t="s">
        <v>253</v>
      </c>
      <c r="C34" s="88">
        <v>81.099999999999994</v>
      </c>
      <c r="D34" s="89">
        <v>84</v>
      </c>
      <c r="E34" s="88">
        <v>84.7</v>
      </c>
      <c r="F34" s="88">
        <v>84.3</v>
      </c>
      <c r="G34" s="88">
        <v>87.7</v>
      </c>
      <c r="H34" s="88">
        <v>89.1</v>
      </c>
      <c r="I34" s="88">
        <v>90.3</v>
      </c>
      <c r="J34" s="88">
        <v>89.2</v>
      </c>
      <c r="K34" s="88">
        <v>89.8</v>
      </c>
      <c r="L34" s="88">
        <v>88.7</v>
      </c>
      <c r="M34" t="s">
        <v>238</v>
      </c>
    </row>
    <row r="35" spans="2:13" x14ac:dyDescent="0.25">
      <c r="B35" s="87" t="s">
        <v>254</v>
      </c>
      <c r="C35" s="90">
        <v>85.7</v>
      </c>
      <c r="D35" s="90">
        <v>85.4</v>
      </c>
      <c r="E35" s="90">
        <v>97.6</v>
      </c>
      <c r="F35" s="90">
        <v>92.4</v>
      </c>
      <c r="G35" s="90">
        <v>92.2</v>
      </c>
      <c r="H35" s="90">
        <v>86.6</v>
      </c>
      <c r="I35" s="90">
        <v>94.3</v>
      </c>
      <c r="J35" s="91">
        <v>84</v>
      </c>
      <c r="K35" s="91">
        <v>96</v>
      </c>
      <c r="L35" s="90">
        <v>88.9</v>
      </c>
      <c r="M35" t="s">
        <v>238</v>
      </c>
    </row>
    <row r="36" spans="2:13" x14ac:dyDescent="0.25">
      <c r="B36" s="87" t="s">
        <v>255</v>
      </c>
      <c r="C36" s="88">
        <v>88.1</v>
      </c>
      <c r="D36" s="88">
        <v>87.2</v>
      </c>
      <c r="E36" s="88">
        <v>89.2</v>
      </c>
      <c r="F36" s="88">
        <v>92.1</v>
      </c>
      <c r="G36" s="88">
        <v>93.5</v>
      </c>
      <c r="H36" s="88">
        <v>94.6</v>
      </c>
      <c r="I36" s="88">
        <v>94.9</v>
      </c>
      <c r="J36" s="88">
        <v>94.8</v>
      </c>
      <c r="K36" s="88">
        <v>92.4</v>
      </c>
      <c r="L36" s="88">
        <v>93.5</v>
      </c>
      <c r="M36" t="s">
        <v>238</v>
      </c>
    </row>
    <row r="37" spans="2:13" x14ac:dyDescent="0.25">
      <c r="B37" s="87" t="s">
        <v>256</v>
      </c>
      <c r="C37" s="91">
        <v>85</v>
      </c>
      <c r="D37" s="90">
        <v>82.9</v>
      </c>
      <c r="E37" s="91">
        <v>85</v>
      </c>
      <c r="F37" s="91">
        <v>84</v>
      </c>
      <c r="G37" s="91">
        <v>87</v>
      </c>
      <c r="H37" s="91">
        <v>87</v>
      </c>
      <c r="I37" s="91">
        <v>86</v>
      </c>
      <c r="J37" s="90">
        <v>94.3</v>
      </c>
      <c r="K37" s="90">
        <v>94.1</v>
      </c>
      <c r="L37" s="90">
        <v>96.7</v>
      </c>
      <c r="M37" t="s">
        <v>238</v>
      </c>
    </row>
    <row r="38" spans="2:13" x14ac:dyDescent="0.25">
      <c r="B38" s="87" t="s">
        <v>257</v>
      </c>
      <c r="C38" s="88">
        <v>82.1</v>
      </c>
      <c r="D38" s="88">
        <v>84.4</v>
      </c>
      <c r="E38" s="88">
        <v>84.4</v>
      </c>
      <c r="F38" s="88">
        <v>90.7</v>
      </c>
      <c r="G38" s="88">
        <v>90.3</v>
      </c>
      <c r="H38" s="88">
        <v>94.6</v>
      </c>
      <c r="I38" s="88">
        <v>95.4</v>
      </c>
      <c r="J38" s="88">
        <v>95.5</v>
      </c>
      <c r="K38" s="88">
        <v>95.1</v>
      </c>
      <c r="L38" s="88">
        <v>94.4</v>
      </c>
      <c r="M38" t="s">
        <v>238</v>
      </c>
    </row>
    <row r="39" spans="2:13" x14ac:dyDescent="0.25">
      <c r="B39" s="87" t="s">
        <v>258</v>
      </c>
      <c r="C39" s="90">
        <v>64.2</v>
      </c>
      <c r="D39" s="91">
        <v>87</v>
      </c>
      <c r="E39" s="90">
        <v>95.8</v>
      </c>
      <c r="F39" s="90">
        <v>91.9</v>
      </c>
      <c r="G39" s="91">
        <v>45</v>
      </c>
      <c r="H39" s="90">
        <v>77.7</v>
      </c>
      <c r="I39" s="90">
        <v>54.4</v>
      </c>
      <c r="J39" s="90">
        <v>56.1</v>
      </c>
      <c r="K39" s="91">
        <v>81</v>
      </c>
      <c r="L39" s="128">
        <f>K39</f>
        <v>81</v>
      </c>
      <c r="M39" t="s">
        <v>238</v>
      </c>
    </row>
    <row r="40" spans="2:13" x14ac:dyDescent="0.25">
      <c r="B40" s="87" t="s">
        <v>259</v>
      </c>
      <c r="C40" s="88">
        <v>83.3</v>
      </c>
      <c r="D40" s="88">
        <v>83.1</v>
      </c>
      <c r="E40" s="88">
        <v>83.7</v>
      </c>
      <c r="F40" s="89">
        <v>86</v>
      </c>
      <c r="G40" s="88">
        <v>86.1</v>
      </c>
      <c r="H40" s="88">
        <v>87.7</v>
      </c>
      <c r="I40" s="88">
        <v>88.9</v>
      </c>
      <c r="J40" s="88">
        <v>87.1</v>
      </c>
      <c r="K40" s="88">
        <v>87.1</v>
      </c>
      <c r="L40" s="88">
        <v>87.2</v>
      </c>
      <c r="M40" t="s">
        <v>238</v>
      </c>
    </row>
    <row r="41" spans="2:13" x14ac:dyDescent="0.25">
      <c r="B41" s="87" t="s">
        <v>260</v>
      </c>
      <c r="C41" s="90">
        <v>84.2</v>
      </c>
      <c r="D41" s="90">
        <v>82.8</v>
      </c>
      <c r="E41" s="90">
        <v>83.4</v>
      </c>
      <c r="F41" s="91">
        <v>85</v>
      </c>
      <c r="G41" s="90">
        <v>85.8</v>
      </c>
      <c r="H41" s="90">
        <v>86.9</v>
      </c>
      <c r="I41" s="90">
        <v>87.2</v>
      </c>
      <c r="J41" s="90">
        <v>86.6</v>
      </c>
      <c r="K41" s="90">
        <v>86.2</v>
      </c>
      <c r="L41" s="90">
        <v>87.3</v>
      </c>
      <c r="M41" t="s">
        <v>238</v>
      </c>
    </row>
    <row r="42" spans="2:13" x14ac:dyDescent="0.25">
      <c r="B42" s="87" t="s">
        <v>261</v>
      </c>
      <c r="C42" s="88">
        <v>88.8</v>
      </c>
      <c r="D42" s="88">
        <v>89.5</v>
      </c>
      <c r="E42" s="88">
        <v>90.4</v>
      </c>
      <c r="F42" s="88">
        <v>88.6</v>
      </c>
      <c r="G42" s="88">
        <v>85.5</v>
      </c>
      <c r="H42" s="88">
        <v>94.7</v>
      </c>
      <c r="I42" s="88">
        <v>94.3</v>
      </c>
      <c r="J42" s="88">
        <v>95.7</v>
      </c>
      <c r="K42" s="88">
        <v>93.4</v>
      </c>
      <c r="L42" s="88">
        <v>118.8</v>
      </c>
      <c r="M42" t="s">
        <v>238</v>
      </c>
    </row>
    <row r="43" spans="2:13" x14ac:dyDescent="0.25">
      <c r="B43" s="87" t="s">
        <v>262</v>
      </c>
      <c r="C43" s="90">
        <v>82.8</v>
      </c>
      <c r="D43" s="90">
        <v>82.9</v>
      </c>
      <c r="E43" s="90">
        <v>82.7</v>
      </c>
      <c r="F43" s="90">
        <v>82.9</v>
      </c>
      <c r="G43" s="90">
        <v>83.8</v>
      </c>
      <c r="H43" s="91">
        <v>84</v>
      </c>
      <c r="I43" s="90">
        <v>83.5</v>
      </c>
      <c r="J43" s="90">
        <v>85.2</v>
      </c>
      <c r="K43" s="90">
        <v>86.1</v>
      </c>
      <c r="L43" s="90">
        <v>88.2</v>
      </c>
      <c r="M43" t="s">
        <v>238</v>
      </c>
    </row>
    <row r="44" spans="2:13" x14ac:dyDescent="0.25">
      <c r="B44" s="87" t="s">
        <v>263</v>
      </c>
      <c r="C44" s="88">
        <v>80.900000000000006</v>
      </c>
      <c r="D44" s="88">
        <v>82.9</v>
      </c>
      <c r="E44" s="89">
        <v>84</v>
      </c>
      <c r="F44" s="88">
        <v>83.8</v>
      </c>
      <c r="G44" s="88">
        <v>84.1</v>
      </c>
      <c r="H44" s="88">
        <v>85.1</v>
      </c>
      <c r="I44" s="88">
        <v>85.1</v>
      </c>
      <c r="J44" s="89">
        <v>85</v>
      </c>
      <c r="K44" s="88">
        <v>85.2</v>
      </c>
      <c r="L44" s="128">
        <f>K44</f>
        <v>85.2</v>
      </c>
      <c r="M44" t="s">
        <v>238</v>
      </c>
    </row>
    <row r="45" spans="2:13" x14ac:dyDescent="0.25">
      <c r="B45" s="87" t="s">
        <v>264</v>
      </c>
      <c r="C45" s="90">
        <v>88.6</v>
      </c>
      <c r="D45" s="90">
        <v>86.1</v>
      </c>
      <c r="E45" s="91">
        <v>100</v>
      </c>
      <c r="F45" s="91" t="s">
        <v>240</v>
      </c>
      <c r="G45" s="90">
        <v>85.9</v>
      </c>
      <c r="H45" s="90">
        <v>90.2</v>
      </c>
      <c r="I45" s="90">
        <v>91.6</v>
      </c>
      <c r="J45" s="90">
        <v>102.9</v>
      </c>
      <c r="K45" s="90">
        <v>97.6</v>
      </c>
      <c r="L45" s="90">
        <v>89.5</v>
      </c>
      <c r="M45" t="s">
        <v>238</v>
      </c>
    </row>
    <row r="46" spans="2:13" x14ac:dyDescent="0.25">
      <c r="B46" s="87" t="s">
        <v>265</v>
      </c>
      <c r="C46" s="88">
        <v>88.4</v>
      </c>
      <c r="D46" s="88">
        <v>93.1</v>
      </c>
      <c r="E46" s="88">
        <v>89.9</v>
      </c>
      <c r="F46" s="88">
        <v>92.5</v>
      </c>
      <c r="G46" s="88">
        <v>94.8</v>
      </c>
      <c r="H46" s="88">
        <v>88.4</v>
      </c>
      <c r="I46" s="88">
        <v>96.1</v>
      </c>
      <c r="J46" s="88">
        <v>95.7</v>
      </c>
      <c r="K46" s="88">
        <v>95.1</v>
      </c>
      <c r="L46" s="88">
        <v>95.5</v>
      </c>
      <c r="M46" t="s">
        <v>238</v>
      </c>
    </row>
    <row r="47" spans="2:13" x14ac:dyDescent="0.25">
      <c r="B47" s="87" t="s">
        <v>266</v>
      </c>
      <c r="C47" s="90">
        <v>82.5</v>
      </c>
      <c r="D47" s="90">
        <v>82.5</v>
      </c>
      <c r="E47" s="90">
        <v>82.5</v>
      </c>
      <c r="F47" s="90">
        <v>82.5</v>
      </c>
      <c r="G47" s="90">
        <v>82.8</v>
      </c>
      <c r="H47" s="90">
        <v>82.8</v>
      </c>
      <c r="I47" s="90">
        <v>82.8</v>
      </c>
      <c r="J47" s="90">
        <v>82.8</v>
      </c>
      <c r="K47" s="90">
        <v>82.8</v>
      </c>
      <c r="L47" s="90">
        <v>84.7</v>
      </c>
      <c r="M47" t="s">
        <v>238</v>
      </c>
    </row>
    <row r="48" spans="2:13" x14ac:dyDescent="0.25">
      <c r="B48" s="87" t="s">
        <v>267</v>
      </c>
      <c r="C48" s="88">
        <v>84.4</v>
      </c>
      <c r="D48" s="88">
        <v>84.4</v>
      </c>
      <c r="E48" s="89">
        <v>85</v>
      </c>
      <c r="F48" s="88">
        <v>84.6</v>
      </c>
      <c r="G48" s="88">
        <v>84.4</v>
      </c>
      <c r="H48" s="88">
        <v>84.6</v>
      </c>
      <c r="I48" s="88">
        <v>86.7</v>
      </c>
      <c r="J48" s="88">
        <v>88.2</v>
      </c>
      <c r="K48" s="88">
        <v>86.8</v>
      </c>
      <c r="L48" s="88">
        <v>87.4</v>
      </c>
      <c r="M48" t="s">
        <v>238</v>
      </c>
    </row>
    <row r="49" spans="2:13" x14ac:dyDescent="0.25">
      <c r="B49" s="87" t="s">
        <v>555</v>
      </c>
      <c r="C49" s="90">
        <v>95.2</v>
      </c>
      <c r="D49" s="91">
        <v>82</v>
      </c>
      <c r="E49" s="91">
        <v>100</v>
      </c>
      <c r="F49" s="90">
        <v>99.6</v>
      </c>
      <c r="G49" s="90">
        <v>97.7</v>
      </c>
      <c r="H49" s="90">
        <v>98.5</v>
      </c>
      <c r="I49" s="90">
        <v>96.8</v>
      </c>
      <c r="J49" s="90">
        <v>97.5</v>
      </c>
      <c r="K49" s="128">
        <f>J49</f>
        <v>97.5</v>
      </c>
      <c r="L49" s="128">
        <f>J49</f>
        <v>97.5</v>
      </c>
      <c r="M49" t="s">
        <v>238</v>
      </c>
    </row>
    <row r="50" spans="2:13" x14ac:dyDescent="0.25">
      <c r="B50" s="87" t="s">
        <v>556</v>
      </c>
      <c r="C50" s="89">
        <v>76</v>
      </c>
      <c r="D50" s="89">
        <v>80</v>
      </c>
      <c r="E50" s="88">
        <v>77.2</v>
      </c>
      <c r="F50" s="88">
        <v>78.2</v>
      </c>
      <c r="G50" s="88">
        <v>78.7</v>
      </c>
      <c r="H50" s="88">
        <v>80.5</v>
      </c>
      <c r="I50" s="88">
        <v>75.599999999999994</v>
      </c>
      <c r="J50" s="88">
        <v>75.099999999999994</v>
      </c>
      <c r="K50" s="88">
        <v>74.5</v>
      </c>
      <c r="L50" s="88">
        <v>75.7</v>
      </c>
      <c r="M50" t="s">
        <v>238</v>
      </c>
    </row>
    <row r="51" spans="2:13" x14ac:dyDescent="0.25">
      <c r="B51" s="87" t="s">
        <v>557</v>
      </c>
      <c r="C51" s="90">
        <v>83.9</v>
      </c>
      <c r="D51" s="90">
        <v>73.599999999999994</v>
      </c>
      <c r="E51" s="90">
        <v>75.5</v>
      </c>
      <c r="F51" s="90">
        <v>75.400000000000006</v>
      </c>
      <c r="G51" s="90">
        <v>82.9</v>
      </c>
      <c r="H51" s="90">
        <v>85.2</v>
      </c>
      <c r="I51" s="90">
        <v>85.2</v>
      </c>
      <c r="J51" s="90">
        <v>86.2</v>
      </c>
      <c r="K51" s="90">
        <v>87.7</v>
      </c>
      <c r="L51" s="90">
        <v>85.2</v>
      </c>
      <c r="M51" t="s">
        <v>238</v>
      </c>
    </row>
    <row r="52" spans="2:13" x14ac:dyDescent="0.25">
      <c r="B52" s="87" t="s">
        <v>558</v>
      </c>
      <c r="C52" s="89">
        <v>83</v>
      </c>
      <c r="D52" s="88">
        <v>83.4</v>
      </c>
      <c r="E52" s="88">
        <v>84.1</v>
      </c>
      <c r="F52" s="88">
        <v>85.5</v>
      </c>
      <c r="G52" s="88">
        <v>86.9</v>
      </c>
      <c r="H52" s="88">
        <v>87.3</v>
      </c>
      <c r="I52" s="88">
        <v>86.4</v>
      </c>
      <c r="J52" s="88">
        <v>86.5</v>
      </c>
      <c r="K52" s="88">
        <v>85.2</v>
      </c>
      <c r="L52" s="128">
        <f>K52</f>
        <v>85.2</v>
      </c>
      <c r="M52" t="s">
        <v>238</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01"/>
  <sheetViews>
    <sheetView zoomScale="80" zoomScaleNormal="80" workbookViewId="0">
      <selection activeCell="F2" sqref="F2"/>
    </sheetView>
  </sheetViews>
  <sheetFormatPr defaultColWidth="9.140625" defaultRowHeight="15" x14ac:dyDescent="0.25"/>
  <cols>
    <col min="1" max="1" width="19" bestFit="1" customWidth="1"/>
    <col min="2" max="2" width="38" customWidth="1"/>
    <col min="3" max="4" width="13.42578125" customWidth="1"/>
    <col min="5" max="8" width="14.85546875" bestFit="1" customWidth="1"/>
    <col min="9" max="9" width="13.85546875" bestFit="1" customWidth="1"/>
    <col min="10" max="11" width="14.85546875" bestFit="1" customWidth="1"/>
  </cols>
  <sheetData>
    <row r="2" spans="1:22" ht="60" customHeight="1" x14ac:dyDescent="0.25">
      <c r="A2" s="94" t="s">
        <v>194</v>
      </c>
      <c r="B2" s="274" t="s">
        <v>587</v>
      </c>
      <c r="C2" s="274"/>
      <c r="D2" s="274"/>
      <c r="E2" s="274"/>
      <c r="G2" t="s">
        <v>0</v>
      </c>
    </row>
    <row r="3" spans="1:22" x14ac:dyDescent="0.25">
      <c r="A3" s="95"/>
      <c r="B3" s="96"/>
      <c r="C3" s="96"/>
      <c r="D3" s="96"/>
      <c r="E3" s="96"/>
    </row>
    <row r="4" spans="1:22" ht="187.5" customHeight="1" x14ac:dyDescent="0.25">
      <c r="A4" s="94" t="s">
        <v>195</v>
      </c>
      <c r="B4" s="274" t="s">
        <v>588</v>
      </c>
      <c r="C4" s="274"/>
      <c r="D4" s="274"/>
      <c r="E4" s="274"/>
    </row>
    <row r="5" spans="1:22" x14ac:dyDescent="0.25">
      <c r="A5" s="95"/>
      <c r="B5" s="96"/>
      <c r="C5" s="96"/>
      <c r="D5" s="96"/>
      <c r="E5" s="96"/>
    </row>
    <row r="6" spans="1:22" ht="64.5" customHeight="1" x14ac:dyDescent="0.25">
      <c r="A6" s="94" t="s">
        <v>197</v>
      </c>
      <c r="B6" s="275" t="s">
        <v>589</v>
      </c>
      <c r="C6" s="275"/>
      <c r="D6" s="275"/>
      <c r="E6" s="275"/>
    </row>
    <row r="7" spans="1:22" x14ac:dyDescent="0.25">
      <c r="A7" s="95"/>
      <c r="B7" s="97"/>
      <c r="C7" s="97"/>
      <c r="D7" s="97"/>
      <c r="E7" s="97"/>
    </row>
    <row r="8" spans="1:22" x14ac:dyDescent="0.25">
      <c r="A8" s="93" t="s">
        <v>199</v>
      </c>
    </row>
    <row r="9" spans="1:22" x14ac:dyDescent="0.25">
      <c r="A9" s="83"/>
      <c r="B9" s="82"/>
    </row>
    <row r="10" spans="1:22" ht="75" x14ac:dyDescent="0.25">
      <c r="A10" s="273" t="s">
        <v>200</v>
      </c>
      <c r="B10" s="273"/>
      <c r="C10" s="273"/>
      <c r="D10" s="273" t="s">
        <v>201</v>
      </c>
      <c r="E10" s="273"/>
      <c r="F10" s="273"/>
      <c r="G10" s="273" t="s">
        <v>202</v>
      </c>
      <c r="H10" s="273"/>
      <c r="I10" s="273" t="s">
        <v>203</v>
      </c>
      <c r="J10" s="273"/>
      <c r="K10" s="273"/>
      <c r="L10" s="273"/>
      <c r="M10" s="100" t="s">
        <v>204</v>
      </c>
    </row>
    <row r="11" spans="1:22" ht="6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22" x14ac:dyDescent="0.25">
      <c r="A12" s="102">
        <v>1</v>
      </c>
      <c r="B12" s="102">
        <v>1</v>
      </c>
      <c r="C12" s="102">
        <v>1</v>
      </c>
      <c r="D12" s="102">
        <v>1</v>
      </c>
      <c r="E12" s="102">
        <v>1</v>
      </c>
      <c r="F12" s="102">
        <v>1</v>
      </c>
      <c r="G12" s="102">
        <v>1</v>
      </c>
      <c r="H12" s="102">
        <v>1</v>
      </c>
      <c r="I12" s="102">
        <v>1</v>
      </c>
      <c r="J12" s="102">
        <v>1</v>
      </c>
      <c r="K12" s="102">
        <v>1</v>
      </c>
      <c r="L12" s="102">
        <v>1</v>
      </c>
      <c r="M12" s="102">
        <v>1</v>
      </c>
    </row>
    <row r="13" spans="1:22" x14ac:dyDescent="0.25">
      <c r="A13" s="155"/>
      <c r="B13" s="155"/>
      <c r="C13" s="155"/>
      <c r="D13" s="155"/>
      <c r="E13" s="155"/>
      <c r="F13" s="155"/>
      <c r="G13" s="155"/>
      <c r="H13" s="155"/>
      <c r="I13" s="155"/>
      <c r="J13" s="155"/>
      <c r="K13" s="155"/>
      <c r="L13" s="155"/>
      <c r="M13" s="155"/>
    </row>
    <row r="14" spans="1:22" ht="18.75" x14ac:dyDescent="0.3">
      <c r="A14" s="278" t="s">
        <v>590</v>
      </c>
      <c r="B14" s="278"/>
      <c r="C14" s="155"/>
      <c r="D14" s="155"/>
      <c r="E14" s="155"/>
      <c r="F14" s="155"/>
      <c r="G14" s="155"/>
      <c r="H14" s="155"/>
      <c r="I14" s="155"/>
      <c r="J14" s="155"/>
      <c r="K14" s="155"/>
      <c r="L14" s="155"/>
      <c r="M14" s="155"/>
      <c r="R14" s="279" t="s">
        <v>591</v>
      </c>
      <c r="S14" s="279"/>
      <c r="T14" s="279"/>
      <c r="U14" s="279"/>
      <c r="V14" s="279"/>
    </row>
    <row r="15" spans="1:22" ht="18.75" x14ac:dyDescent="0.3">
      <c r="A15" s="207"/>
      <c r="B15" s="207"/>
      <c r="C15" s="155"/>
      <c r="D15" s="155"/>
      <c r="E15" s="155"/>
      <c r="F15" s="155"/>
      <c r="G15" s="155"/>
      <c r="H15" s="155"/>
      <c r="I15" s="155"/>
      <c r="J15" s="155"/>
      <c r="K15" s="155"/>
      <c r="L15" s="155"/>
      <c r="M15" s="155"/>
      <c r="R15" s="208"/>
      <c r="S15" s="208"/>
      <c r="T15" s="208"/>
      <c r="U15" s="208"/>
      <c r="V15" s="208"/>
    </row>
    <row r="16" spans="1:22" ht="18.75" x14ac:dyDescent="0.3">
      <c r="A16" s="83" t="s">
        <v>218</v>
      </c>
      <c r="C16" s="82" t="s">
        <v>57</v>
      </c>
      <c r="L16" s="155"/>
      <c r="M16" s="155"/>
      <c r="R16" s="208"/>
      <c r="S16" s="208"/>
      <c r="T16" s="208"/>
      <c r="U16" s="208"/>
      <c r="V16" s="208"/>
    </row>
    <row r="17" spans="1:22" ht="18.75" x14ac:dyDescent="0.3">
      <c r="A17" s="83" t="s">
        <v>592</v>
      </c>
      <c r="C17" s="82" t="s">
        <v>593</v>
      </c>
      <c r="L17" s="155"/>
      <c r="M17" s="155"/>
      <c r="R17" s="208"/>
      <c r="S17" s="208"/>
      <c r="T17" s="208"/>
      <c r="U17" s="208"/>
      <c r="V17" s="208"/>
    </row>
    <row r="18" spans="1:22" ht="18.75" x14ac:dyDescent="0.3">
      <c r="A18" s="83" t="s">
        <v>501</v>
      </c>
      <c r="C18" s="157" t="s">
        <v>594</v>
      </c>
      <c r="L18" s="155"/>
      <c r="M18" s="155"/>
      <c r="R18" s="208"/>
      <c r="S18" s="208"/>
      <c r="T18" s="208"/>
      <c r="U18" s="208"/>
      <c r="V18" s="208"/>
    </row>
    <row r="19" spans="1:22" ht="18.75" x14ac:dyDescent="0.3">
      <c r="A19" s="83" t="s">
        <v>222</v>
      </c>
      <c r="C19" s="82" t="s">
        <v>567</v>
      </c>
      <c r="L19" s="155"/>
      <c r="M19" s="155"/>
      <c r="R19" s="208"/>
      <c r="S19" s="208"/>
      <c r="T19" s="208"/>
      <c r="U19" s="208"/>
      <c r="V19" s="208"/>
    </row>
    <row r="20" spans="1:22" ht="18.75" x14ac:dyDescent="0.3">
      <c r="L20" s="155"/>
      <c r="M20" s="155"/>
      <c r="R20" s="208"/>
      <c r="S20" s="208"/>
      <c r="T20" s="208"/>
      <c r="U20" s="208"/>
      <c r="V20" s="208"/>
    </row>
    <row r="21" spans="1:22" ht="18.75" x14ac:dyDescent="0.3">
      <c r="A21" s="84" t="s">
        <v>224</v>
      </c>
      <c r="B21" s="107" t="s">
        <v>226</v>
      </c>
      <c r="C21" s="107" t="s">
        <v>227</v>
      </c>
      <c r="D21" s="107" t="s">
        <v>228</v>
      </c>
      <c r="E21" s="107" t="s">
        <v>229</v>
      </c>
      <c r="F21" s="107" t="s">
        <v>230</v>
      </c>
      <c r="G21" s="107" t="s">
        <v>231</v>
      </c>
      <c r="H21" s="107" t="s">
        <v>232</v>
      </c>
      <c r="I21" s="107" t="s">
        <v>233</v>
      </c>
      <c r="J21" s="107" t="s">
        <v>234</v>
      </c>
      <c r="K21" s="152" t="s">
        <v>235</v>
      </c>
      <c r="L21" s="155"/>
      <c r="M21" s="155"/>
      <c r="R21" s="208"/>
      <c r="S21" s="208"/>
      <c r="T21" s="208"/>
      <c r="U21" s="208"/>
      <c r="V21" s="208"/>
    </row>
    <row r="22" spans="1:22" ht="18.75" x14ac:dyDescent="0.3">
      <c r="A22" s="85" t="s">
        <v>237</v>
      </c>
      <c r="B22" s="86" t="s">
        <v>238</v>
      </c>
      <c r="C22" s="86" t="s">
        <v>238</v>
      </c>
      <c r="D22" s="86" t="s">
        <v>238</v>
      </c>
      <c r="E22" s="86" t="s">
        <v>238</v>
      </c>
      <c r="F22" s="86" t="s">
        <v>238</v>
      </c>
      <c r="G22" s="86" t="s">
        <v>238</v>
      </c>
      <c r="H22" s="86" t="s">
        <v>238</v>
      </c>
      <c r="I22" s="86" t="s">
        <v>238</v>
      </c>
      <c r="J22" s="86" t="s">
        <v>238</v>
      </c>
      <c r="K22" s="86" t="s">
        <v>238</v>
      </c>
      <c r="L22" s="155"/>
      <c r="M22" s="155"/>
      <c r="R22" s="208"/>
      <c r="S22" s="208"/>
      <c r="T22" s="208"/>
      <c r="U22" s="208"/>
      <c r="V22" s="208"/>
    </row>
    <row r="23" spans="1:22" ht="18.75" x14ac:dyDescent="0.3">
      <c r="A23" s="87" t="s">
        <v>239</v>
      </c>
      <c r="B23" s="211">
        <f>B67/B368*100</f>
        <v>14.418694157287543</v>
      </c>
      <c r="C23" s="211">
        <f t="shared" ref="C23:J23" si="0">C67/C368*100</f>
        <v>13.915450485575914</v>
      </c>
      <c r="D23" s="211">
        <f t="shared" si="0"/>
        <v>13.797856304181428</v>
      </c>
      <c r="E23" s="211">
        <f t="shared" si="0"/>
        <v>14.19043940780865</v>
      </c>
      <c r="F23" s="211">
        <f t="shared" si="0"/>
        <v>13.884854068421204</v>
      </c>
      <c r="G23" s="211">
        <f t="shared" si="0"/>
        <v>13.875169005114962</v>
      </c>
      <c r="H23" s="211">
        <f t="shared" si="0"/>
        <v>13.872480312806468</v>
      </c>
      <c r="I23" s="211">
        <f t="shared" si="0"/>
        <v>14.066181405369166</v>
      </c>
      <c r="J23" s="211">
        <f t="shared" si="0"/>
        <v>14.260530280743749</v>
      </c>
      <c r="K23" s="211">
        <f>K67/K368*100</f>
        <v>14.57037718687903</v>
      </c>
      <c r="L23" s="155"/>
      <c r="M23" s="155"/>
      <c r="R23" s="208"/>
      <c r="S23" s="208"/>
      <c r="T23" s="208"/>
      <c r="U23" s="208"/>
      <c r="V23" s="208"/>
    </row>
    <row r="24" spans="1:22" ht="18.75" x14ac:dyDescent="0.3">
      <c r="A24" s="87" t="s">
        <v>241</v>
      </c>
      <c r="B24" s="211">
        <f t="shared" ref="B24:K50" si="1">B68/B369*100</f>
        <v>17.76157821128751</v>
      </c>
      <c r="C24" s="211">
        <f t="shared" si="1"/>
        <v>15.862691333964877</v>
      </c>
      <c r="D24" s="211">
        <f t="shared" si="1"/>
        <v>15.807120048349727</v>
      </c>
      <c r="E24" s="211">
        <f t="shared" si="1"/>
        <v>16.132972890587837</v>
      </c>
      <c r="F24" s="211">
        <f t="shared" si="1"/>
        <v>15.11202735017484</v>
      </c>
      <c r="G24" s="211">
        <f t="shared" si="1"/>
        <v>15.783474375840425</v>
      </c>
      <c r="H24" s="211">
        <f t="shared" si="1"/>
        <v>15.422084064743549</v>
      </c>
      <c r="I24" s="211">
        <f t="shared" si="1"/>
        <v>16.005811101671529</v>
      </c>
      <c r="J24" s="211">
        <f t="shared" si="1"/>
        <v>15.743931675739439</v>
      </c>
      <c r="K24" s="211">
        <f t="shared" si="1"/>
        <v>15.047120459259187</v>
      </c>
      <c r="L24" s="155"/>
      <c r="M24" s="155"/>
      <c r="R24" s="208"/>
      <c r="S24" s="208"/>
      <c r="T24" s="208"/>
      <c r="U24" s="208"/>
      <c r="V24" s="208"/>
    </row>
    <row r="25" spans="1:22" ht="18.75" x14ac:dyDescent="0.3">
      <c r="A25" s="87" t="s">
        <v>242</v>
      </c>
      <c r="B25" s="211">
        <f t="shared" si="1"/>
        <v>7.9530567869137352</v>
      </c>
      <c r="C25" s="211">
        <f t="shared" si="1"/>
        <v>8.4275927021684769</v>
      </c>
      <c r="D25" s="211">
        <f t="shared" si="1"/>
        <v>8.6995765641400791</v>
      </c>
      <c r="E25" s="211">
        <f t="shared" si="1"/>
        <v>8.3541660956052031</v>
      </c>
      <c r="F25" s="211">
        <f t="shared" si="1"/>
        <v>8.6083972682146221</v>
      </c>
      <c r="G25" s="211">
        <f t="shared" si="1"/>
        <v>9.1951952410836615</v>
      </c>
      <c r="H25" s="211">
        <f t="shared" si="1"/>
        <v>9.0351353803027461</v>
      </c>
      <c r="I25" s="211">
        <f t="shared" si="1"/>
        <v>9.6333288514600746</v>
      </c>
      <c r="J25" s="211">
        <f t="shared" si="1"/>
        <v>9.143469721919482</v>
      </c>
      <c r="K25" s="211">
        <f t="shared" si="1"/>
        <v>9.610216859170146</v>
      </c>
      <c r="L25" s="155"/>
      <c r="M25" s="155"/>
      <c r="R25" s="208"/>
      <c r="S25" s="208"/>
      <c r="T25" s="208"/>
      <c r="U25" s="208"/>
      <c r="V25" s="208"/>
    </row>
    <row r="26" spans="1:22" ht="18.75" x14ac:dyDescent="0.3">
      <c r="A26" s="87" t="s">
        <v>243</v>
      </c>
      <c r="B26" s="211">
        <f t="shared" si="1"/>
        <v>17.67098549416141</v>
      </c>
      <c r="C26" s="211">
        <f t="shared" si="1"/>
        <v>17.833270481459813</v>
      </c>
      <c r="D26" s="211">
        <f t="shared" si="1"/>
        <v>17.565924766657851</v>
      </c>
      <c r="E26" s="211">
        <f t="shared" si="1"/>
        <v>17.979567788837375</v>
      </c>
      <c r="F26" s="211">
        <f t="shared" si="1"/>
        <v>17.618132501773577</v>
      </c>
      <c r="G26" s="211">
        <f t="shared" si="1"/>
        <v>17.560795073502039</v>
      </c>
      <c r="H26" s="211">
        <f t="shared" si="1"/>
        <v>16.464085749152023</v>
      </c>
      <c r="I26" s="211">
        <f t="shared" si="1"/>
        <v>16.955138454584258</v>
      </c>
      <c r="J26" s="211">
        <f t="shared" si="1"/>
        <v>16.334294902324061</v>
      </c>
      <c r="K26" s="211">
        <f t="shared" si="1"/>
        <v>15.673697652827201</v>
      </c>
      <c r="L26" s="155"/>
      <c r="M26" s="155"/>
      <c r="R26" s="208"/>
      <c r="S26" s="208"/>
      <c r="T26" s="208"/>
      <c r="U26" s="208"/>
      <c r="V26" s="208"/>
    </row>
    <row r="27" spans="1:22" ht="18.75" x14ac:dyDescent="0.3">
      <c r="A27" s="87" t="s">
        <v>244</v>
      </c>
      <c r="B27" s="211">
        <f t="shared" si="1"/>
        <v>5.0833740407787893</v>
      </c>
      <c r="C27" s="211">
        <f t="shared" si="1"/>
        <v>5.4042275437138629</v>
      </c>
      <c r="D27" s="211">
        <f t="shared" si="1"/>
        <v>5.3478929133796074</v>
      </c>
      <c r="E27" s="211">
        <f t="shared" si="1"/>
        <v>5.7953173932526125</v>
      </c>
      <c r="F27" s="211">
        <f t="shared" si="1"/>
        <v>5.9044339291166041</v>
      </c>
      <c r="G27" s="211">
        <f t="shared" si="1"/>
        <v>6.0017551669279277</v>
      </c>
      <c r="H27" s="211">
        <f t="shared" si="1"/>
        <v>6.2338761119525588</v>
      </c>
      <c r="I27" s="211">
        <f t="shared" si="1"/>
        <v>5.9197170617033619</v>
      </c>
      <c r="J27" s="211">
        <f t="shared" si="1"/>
        <v>6.2071570872241111</v>
      </c>
      <c r="K27" s="211">
        <f t="shared" si="1"/>
        <v>6.0612092866376113</v>
      </c>
      <c r="L27" s="155"/>
      <c r="M27" s="155"/>
      <c r="R27" s="208"/>
      <c r="S27" s="208"/>
      <c r="T27" s="208"/>
      <c r="U27" s="208"/>
      <c r="V27" s="208"/>
    </row>
    <row r="28" spans="1:22" ht="18.75" x14ac:dyDescent="0.3">
      <c r="A28" s="87" t="s">
        <v>245</v>
      </c>
      <c r="B28" s="211">
        <f t="shared" si="1"/>
        <v>13.192080312662613</v>
      </c>
      <c r="C28" s="211">
        <f t="shared" si="1"/>
        <v>12.197378720246997</v>
      </c>
      <c r="D28" s="211">
        <f t="shared" si="1"/>
        <v>12.142909773215225</v>
      </c>
      <c r="E28" s="211">
        <f t="shared" si="1"/>
        <v>12.954730870719491</v>
      </c>
      <c r="F28" s="211">
        <f t="shared" si="1"/>
        <v>12.842128270173333</v>
      </c>
      <c r="G28" s="211">
        <f t="shared" si="1"/>
        <v>12.668599126617416</v>
      </c>
      <c r="H28" s="211">
        <f t="shared" si="1"/>
        <v>13.236566823265619</v>
      </c>
      <c r="I28" s="211">
        <f t="shared" si="1"/>
        <v>13.153232048180016</v>
      </c>
      <c r="J28" s="211">
        <f t="shared" si="1"/>
        <v>13.766094433260639</v>
      </c>
      <c r="K28" s="211">
        <f t="shared" si="1"/>
        <v>14.677110296220915</v>
      </c>
      <c r="L28" s="155"/>
      <c r="M28" s="155"/>
      <c r="R28" s="208"/>
      <c r="S28" s="208"/>
      <c r="T28" s="208"/>
      <c r="U28" s="208"/>
      <c r="V28" s="208"/>
    </row>
    <row r="29" spans="1:22" ht="18.75" x14ac:dyDescent="0.3">
      <c r="A29" s="87" t="s">
        <v>246</v>
      </c>
      <c r="B29" s="211">
        <f t="shared" si="1"/>
        <v>5.5570176871038912</v>
      </c>
      <c r="C29" s="211">
        <f t="shared" si="1"/>
        <v>5.6707210333559823</v>
      </c>
      <c r="D29" s="211">
        <f t="shared" si="1"/>
        <v>5.0257693638139989</v>
      </c>
      <c r="E29" s="211">
        <f t="shared" si="1"/>
        <v>5.3680961385674086</v>
      </c>
      <c r="F29" s="211">
        <f t="shared" si="1"/>
        <v>3.8441361257630513</v>
      </c>
      <c r="G29" s="211">
        <f t="shared" si="1"/>
        <v>4.1987028100892969</v>
      </c>
      <c r="H29" s="211">
        <f t="shared" si="1"/>
        <v>5.8352435917754226</v>
      </c>
      <c r="I29" s="211">
        <f t="shared" si="1"/>
        <v>4.7571841503074452</v>
      </c>
      <c r="J29" s="211">
        <f t="shared" si="1"/>
        <v>6.366671100127359</v>
      </c>
      <c r="K29" s="211">
        <f t="shared" si="1"/>
        <v>4.0799087755726493</v>
      </c>
      <c r="L29" s="155"/>
      <c r="M29" s="155"/>
      <c r="R29" s="208"/>
      <c r="S29" s="208"/>
      <c r="T29" s="208"/>
      <c r="U29" s="208"/>
      <c r="V29" s="208"/>
    </row>
    <row r="30" spans="1:22" ht="18.75" x14ac:dyDescent="0.3">
      <c r="A30" s="87" t="s">
        <v>247</v>
      </c>
      <c r="B30" s="211">
        <f t="shared" si="1"/>
        <v>7.0679115615620489</v>
      </c>
      <c r="C30" s="211">
        <f t="shared" si="1"/>
        <v>7.1062854113895551</v>
      </c>
      <c r="D30" s="211">
        <f t="shared" si="1"/>
        <v>7.1534609358960877</v>
      </c>
      <c r="E30" s="211">
        <f t="shared" si="1"/>
        <v>8.1205939585702911</v>
      </c>
      <c r="F30" s="211">
        <f t="shared" si="1"/>
        <v>8.1314040790917215</v>
      </c>
      <c r="G30" s="211">
        <f t="shared" si="1"/>
        <v>7.7764844648843994</v>
      </c>
      <c r="H30" s="211">
        <f t="shared" si="1"/>
        <v>7.6964466241182956</v>
      </c>
      <c r="I30" s="211">
        <f t="shared" si="1"/>
        <v>7.9124339695612402</v>
      </c>
      <c r="J30" s="211">
        <f t="shared" si="1"/>
        <v>7.9787821157694863</v>
      </c>
      <c r="K30" s="211">
        <f t="shared" si="1"/>
        <v>9.5602573876196679</v>
      </c>
      <c r="L30" s="155"/>
      <c r="M30" s="155"/>
      <c r="R30" s="208"/>
      <c r="S30" s="208"/>
      <c r="T30" s="208"/>
      <c r="U30" s="208"/>
      <c r="V30" s="208"/>
    </row>
    <row r="31" spans="1:22" ht="18.75" x14ac:dyDescent="0.3">
      <c r="A31" s="87" t="s">
        <v>248</v>
      </c>
      <c r="B31" s="211">
        <f t="shared" si="1"/>
        <v>9.1489977639366487</v>
      </c>
      <c r="C31" s="211">
        <f t="shared" si="1"/>
        <v>10.496150881329863</v>
      </c>
      <c r="D31" s="211">
        <f t="shared" si="1"/>
        <v>11.44038284772051</v>
      </c>
      <c r="E31" s="211">
        <f t="shared" si="1"/>
        <v>12.12789008083654</v>
      </c>
      <c r="F31" s="211">
        <f t="shared" si="1"/>
        <v>11.865790569413473</v>
      </c>
      <c r="G31" s="211">
        <f t="shared" si="1"/>
        <v>12.6959251937063</v>
      </c>
      <c r="H31" s="211">
        <f t="shared" si="1"/>
        <v>12.128281986348659</v>
      </c>
      <c r="I31" s="211">
        <f t="shared" si="1"/>
        <v>11.171713118139744</v>
      </c>
      <c r="J31" s="211">
        <f t="shared" si="1"/>
        <v>10.873856013333459</v>
      </c>
      <c r="K31" s="211">
        <f t="shared" si="1"/>
        <v>11.339505764747877</v>
      </c>
      <c r="L31" s="155"/>
      <c r="M31" s="155"/>
      <c r="R31" s="208"/>
      <c r="S31" s="208"/>
      <c r="T31" s="208"/>
      <c r="U31" s="208"/>
      <c r="V31" s="208"/>
    </row>
    <row r="32" spans="1:22" ht="18.75" x14ac:dyDescent="0.3">
      <c r="A32" s="87" t="s">
        <v>249</v>
      </c>
      <c r="B32" s="211">
        <f t="shared" si="1"/>
        <v>17.026846516710837</v>
      </c>
      <c r="C32" s="211">
        <f t="shared" si="1"/>
        <v>15.627829997795336</v>
      </c>
      <c r="D32" s="211">
        <f t="shared" si="1"/>
        <v>16.004634398611401</v>
      </c>
      <c r="E32" s="211">
        <f t="shared" si="1"/>
        <v>16.045474003562237</v>
      </c>
      <c r="F32" s="211">
        <f t="shared" si="1"/>
        <v>14.456898696709333</v>
      </c>
      <c r="G32" s="211">
        <f t="shared" si="1"/>
        <v>15.322150342849575</v>
      </c>
      <c r="H32" s="211">
        <f t="shared" si="1"/>
        <v>15.11401999044544</v>
      </c>
      <c r="I32" s="211">
        <f t="shared" si="1"/>
        <v>15.45553870431619</v>
      </c>
      <c r="J32" s="211">
        <f t="shared" si="1"/>
        <v>16.359692083879725</v>
      </c>
      <c r="K32" s="211">
        <f t="shared" si="1"/>
        <v>16.990246673684702</v>
      </c>
      <c r="L32" s="155"/>
      <c r="M32" s="155"/>
      <c r="R32" s="208"/>
      <c r="S32" s="208"/>
      <c r="T32" s="208"/>
      <c r="U32" s="208"/>
      <c r="V32" s="208"/>
    </row>
    <row r="33" spans="1:22" ht="18.75" x14ac:dyDescent="0.3">
      <c r="A33" s="87" t="s">
        <v>250</v>
      </c>
      <c r="B33" s="211">
        <f t="shared" si="1"/>
        <v>13.555211941089713</v>
      </c>
      <c r="C33" s="211">
        <f t="shared" si="1"/>
        <v>13.425492327137089</v>
      </c>
      <c r="D33" s="211">
        <f t="shared" si="1"/>
        <v>13.490288155383038</v>
      </c>
      <c r="E33" s="211">
        <f t="shared" si="1"/>
        <v>13.725597957247649</v>
      </c>
      <c r="F33" s="211">
        <f t="shared" si="1"/>
        <v>13.377911516633691</v>
      </c>
      <c r="G33" s="211">
        <f t="shared" si="1"/>
        <v>13.552755782755623</v>
      </c>
      <c r="H33" s="211">
        <f t="shared" si="1"/>
        <v>13.570435753065832</v>
      </c>
      <c r="I33" s="211">
        <f t="shared" si="1"/>
        <v>14.200859945940175</v>
      </c>
      <c r="J33" s="211">
        <f t="shared" si="1"/>
        <v>13.914235847200903</v>
      </c>
      <c r="K33" s="211">
        <f t="shared" si="1"/>
        <v>13.667632679684722</v>
      </c>
      <c r="L33" s="155"/>
      <c r="M33" s="155"/>
      <c r="R33" s="208"/>
      <c r="S33" s="208"/>
      <c r="T33" s="208"/>
      <c r="U33" s="208"/>
      <c r="V33" s="208"/>
    </row>
    <row r="34" spans="1:22" ht="18.75" x14ac:dyDescent="0.3">
      <c r="A34" s="87" t="s">
        <v>251</v>
      </c>
      <c r="B34" s="211">
        <f t="shared" si="1"/>
        <v>17.593898453283792</v>
      </c>
      <c r="C34" s="211">
        <f t="shared" si="1"/>
        <v>17.010220929193785</v>
      </c>
      <c r="D34" s="211">
        <f t="shared" si="1"/>
        <v>18.624154537067103</v>
      </c>
      <c r="E34" s="211">
        <f t="shared" si="1"/>
        <v>19.06321434607375</v>
      </c>
      <c r="F34" s="211">
        <f t="shared" si="1"/>
        <v>17.790391725385859</v>
      </c>
      <c r="G34" s="211">
        <f t="shared" si="1"/>
        <v>16.720084129572513</v>
      </c>
      <c r="H34" s="211">
        <f t="shared" si="1"/>
        <v>18.720806493891264</v>
      </c>
      <c r="I34" s="211">
        <f t="shared" si="1"/>
        <v>19.277930157923166</v>
      </c>
      <c r="J34" s="211">
        <f t="shared" si="1"/>
        <v>18.730771903939928</v>
      </c>
      <c r="K34" s="211">
        <f t="shared" si="1"/>
        <v>19.159824172096869</v>
      </c>
      <c r="L34" s="155"/>
      <c r="M34" s="155"/>
      <c r="R34" s="208"/>
      <c r="S34" s="208"/>
      <c r="T34" s="208"/>
      <c r="U34" s="208"/>
      <c r="V34" s="208"/>
    </row>
    <row r="35" spans="1:22" ht="18.75" x14ac:dyDescent="0.3">
      <c r="A35" s="87" t="s">
        <v>252</v>
      </c>
      <c r="B35" s="211">
        <f t="shared" si="1"/>
        <v>17.669516479118613</v>
      </c>
      <c r="C35" s="211">
        <f t="shared" si="1"/>
        <v>17.338244641346297</v>
      </c>
      <c r="D35" s="211">
        <f t="shared" si="1"/>
        <v>15.991939255443896</v>
      </c>
      <c r="E35" s="211">
        <f t="shared" si="1"/>
        <v>15.81997084908387</v>
      </c>
      <c r="F35" s="211">
        <f t="shared" si="1"/>
        <v>15.348780627144567</v>
      </c>
      <c r="G35" s="211">
        <f t="shared" si="1"/>
        <v>15.012492428569512</v>
      </c>
      <c r="H35" s="211">
        <f t="shared" si="1"/>
        <v>13.903179260164178</v>
      </c>
      <c r="I35" s="211">
        <f t="shared" si="1"/>
        <v>14.493096461766536</v>
      </c>
      <c r="J35" s="211">
        <f t="shared" si="1"/>
        <v>14.276782491088982</v>
      </c>
      <c r="K35" s="211">
        <f t="shared" si="1"/>
        <v>14.047242613029704</v>
      </c>
      <c r="L35" s="155"/>
      <c r="M35" s="155"/>
      <c r="R35" s="208"/>
      <c r="S35" s="208"/>
      <c r="T35" s="208"/>
      <c r="U35" s="208"/>
      <c r="V35" s="208"/>
    </row>
    <row r="36" spans="1:22" ht="18.75" x14ac:dyDescent="0.3">
      <c r="A36" s="87" t="s">
        <v>253</v>
      </c>
      <c r="B36" s="211">
        <f t="shared" si="1"/>
        <v>14.959134706901331</v>
      </c>
      <c r="C36" s="211">
        <f t="shared" si="1"/>
        <v>13.739741487353276</v>
      </c>
      <c r="D36" s="211">
        <f t="shared" si="1"/>
        <v>20.250851835501958</v>
      </c>
      <c r="E36" s="211">
        <f t="shared" si="1"/>
        <v>24.57939156741061</v>
      </c>
      <c r="F36" s="211">
        <f t="shared" si="1"/>
        <v>22.212758296908159</v>
      </c>
      <c r="G36" s="211">
        <f t="shared" si="1"/>
        <v>20.823160875914308</v>
      </c>
      <c r="H36" s="211">
        <f t="shared" si="1"/>
        <v>20.870241925259851</v>
      </c>
      <c r="I36" s="211">
        <f t="shared" si="1"/>
        <v>18.755388154997647</v>
      </c>
      <c r="J36" s="211">
        <f t="shared" si="1"/>
        <v>18.821578054132111</v>
      </c>
      <c r="K36" s="211">
        <f t="shared" si="1"/>
        <v>21.224445857760106</v>
      </c>
      <c r="L36" s="155"/>
      <c r="M36" s="155"/>
      <c r="R36" s="208"/>
      <c r="S36" s="208"/>
      <c r="T36" s="208"/>
      <c r="U36" s="208"/>
      <c r="V36" s="208"/>
    </row>
    <row r="37" spans="1:22" ht="18.75" x14ac:dyDescent="0.3">
      <c r="A37" s="87" t="s">
        <v>254</v>
      </c>
      <c r="B37" s="211">
        <f t="shared" si="1"/>
        <v>11.970388758812586</v>
      </c>
      <c r="C37" s="211">
        <f t="shared" si="1"/>
        <v>12.870026351793015</v>
      </c>
      <c r="D37" s="211">
        <f t="shared" si="1"/>
        <v>11.269628472847334</v>
      </c>
      <c r="E37" s="211">
        <f t="shared" si="1"/>
        <v>11.211624544516507</v>
      </c>
      <c r="F37" s="211">
        <f t="shared" si="1"/>
        <v>9.8225236464825425</v>
      </c>
      <c r="G37" s="211">
        <f t="shared" si="1"/>
        <v>8.294716531486312</v>
      </c>
      <c r="H37" s="211">
        <f t="shared" si="1"/>
        <v>9.4490530632602852</v>
      </c>
      <c r="I37" s="211">
        <f t="shared" si="1"/>
        <v>11.115162293993192</v>
      </c>
      <c r="J37" s="211">
        <f t="shared" si="1"/>
        <v>10.539808475109355</v>
      </c>
      <c r="K37" s="211">
        <f t="shared" si="1"/>
        <v>11.827308996573361</v>
      </c>
      <c r="L37" s="155"/>
      <c r="M37" s="155"/>
      <c r="R37" s="208"/>
      <c r="S37" s="208"/>
      <c r="T37" s="208"/>
      <c r="U37" s="208"/>
      <c r="V37" s="208"/>
    </row>
    <row r="38" spans="1:22" ht="18.75" x14ac:dyDescent="0.3">
      <c r="A38" s="87" t="s">
        <v>255</v>
      </c>
      <c r="B38" s="211">
        <f t="shared" si="1"/>
        <v>5.5302654192421405</v>
      </c>
      <c r="C38" s="211">
        <f t="shared" si="1"/>
        <v>6.3266316569857732</v>
      </c>
      <c r="D38" s="211">
        <f t="shared" si="1"/>
        <v>7.2537572549240874</v>
      </c>
      <c r="E38" s="211">
        <f t="shared" si="1"/>
        <v>6.4408852077618635</v>
      </c>
      <c r="F38" s="211">
        <f t="shared" si="1"/>
        <v>6.3146529567400842</v>
      </c>
      <c r="G38" s="211">
        <f t="shared" si="1"/>
        <v>6.1205672632524033</v>
      </c>
      <c r="H38" s="211">
        <f t="shared" si="1"/>
        <v>5.7640436316303356</v>
      </c>
      <c r="I38" s="211">
        <f t="shared" si="1"/>
        <v>5.9066064419123343</v>
      </c>
      <c r="J38" s="211">
        <f t="shared" si="1"/>
        <v>6.3148819053881686</v>
      </c>
      <c r="K38" s="211">
        <f t="shared" si="1"/>
        <v>6.0341085946070043</v>
      </c>
      <c r="L38" s="155"/>
      <c r="M38" s="155"/>
      <c r="R38" s="208"/>
      <c r="S38" s="208"/>
      <c r="T38" s="208"/>
      <c r="U38" s="208"/>
      <c r="V38" s="208"/>
    </row>
    <row r="39" spans="1:22" ht="18.75" x14ac:dyDescent="0.3">
      <c r="A39" s="87" t="s">
        <v>256</v>
      </c>
      <c r="B39" s="211">
        <f t="shared" si="1"/>
        <v>19.745125390079004</v>
      </c>
      <c r="C39" s="211">
        <f t="shared" si="1"/>
        <v>18.647358122210385</v>
      </c>
      <c r="D39" s="211">
        <f t="shared" si="1"/>
        <v>17.457208013454999</v>
      </c>
      <c r="E39" s="211">
        <f t="shared" si="1"/>
        <v>17.781316776024557</v>
      </c>
      <c r="F39" s="211">
        <f t="shared" si="1"/>
        <v>15.543078316699493</v>
      </c>
      <c r="G39" s="211">
        <f t="shared" si="1"/>
        <v>16.085167495260666</v>
      </c>
      <c r="H39" s="211">
        <f t="shared" si="1"/>
        <v>15.667557869646432</v>
      </c>
      <c r="I39" s="211">
        <f t="shared" si="1"/>
        <v>15.794760080426393</v>
      </c>
      <c r="J39" s="211">
        <f t="shared" si="1"/>
        <v>15.047476699492632</v>
      </c>
      <c r="K39" s="211">
        <f t="shared" si="1"/>
        <v>16.401035103110434</v>
      </c>
      <c r="L39" s="155"/>
      <c r="M39" s="155"/>
      <c r="R39" s="208"/>
      <c r="S39" s="208"/>
      <c r="T39" s="208"/>
      <c r="U39" s="208"/>
      <c r="V39" s="208"/>
    </row>
    <row r="40" spans="1:22" ht="18.75" x14ac:dyDescent="0.3">
      <c r="A40" s="87" t="s">
        <v>257</v>
      </c>
      <c r="B40" s="211">
        <f t="shared" si="1"/>
        <v>8.1862017942981744</v>
      </c>
      <c r="C40" s="211">
        <f t="shared" si="1"/>
        <v>8.4379248855614275</v>
      </c>
      <c r="D40" s="211">
        <f t="shared" si="1"/>
        <v>7.5739348762910002</v>
      </c>
      <c r="E40" s="211">
        <f t="shared" si="1"/>
        <v>8.0064684182957944</v>
      </c>
      <c r="F40" s="211">
        <f t="shared" si="1"/>
        <v>8.7556528530904085</v>
      </c>
      <c r="G40" s="211">
        <f t="shared" si="1"/>
        <v>8.7043039204874812</v>
      </c>
      <c r="H40" s="211">
        <f t="shared" si="1"/>
        <v>9.4906012290057546</v>
      </c>
      <c r="I40" s="211">
        <f t="shared" si="1"/>
        <v>10.057313394439021</v>
      </c>
      <c r="J40" s="211">
        <f t="shared" si="1"/>
        <v>10.315315579033884</v>
      </c>
      <c r="K40" s="211">
        <f t="shared" si="1"/>
        <v>9.780385694749711</v>
      </c>
      <c r="L40" s="155"/>
      <c r="M40" s="155"/>
      <c r="R40" s="208"/>
      <c r="S40" s="208"/>
      <c r="T40" s="208"/>
      <c r="U40" s="208"/>
      <c r="V40" s="208"/>
    </row>
    <row r="41" spans="1:22" ht="18.75" x14ac:dyDescent="0.3">
      <c r="A41" s="87" t="s">
        <v>258</v>
      </c>
      <c r="B41" s="211">
        <f t="shared" si="1"/>
        <v>0.37985562121227057</v>
      </c>
      <c r="C41" s="211">
        <f t="shared" si="1"/>
        <v>0.3839668836696884</v>
      </c>
      <c r="D41" s="211">
        <f t="shared" si="1"/>
        <v>0.48363577166712435</v>
      </c>
      <c r="E41" s="211">
        <f t="shared" si="1"/>
        <v>0.44471490101806221</v>
      </c>
      <c r="F41" s="211">
        <f t="shared" si="1"/>
        <v>0.67931318749552505</v>
      </c>
      <c r="G41" s="211">
        <f t="shared" si="1"/>
        <v>0.73306132105307686</v>
      </c>
      <c r="H41" s="211">
        <f t="shared" si="1"/>
        <v>0.67190363584581669</v>
      </c>
      <c r="I41" s="211">
        <f t="shared" si="1"/>
        <v>0.62670712847178767</v>
      </c>
      <c r="J41" s="211">
        <f t="shared" si="1"/>
        <v>0.66633952119599316</v>
      </c>
      <c r="K41" s="211">
        <f t="shared" si="1"/>
        <v>0.78139628980391873</v>
      </c>
      <c r="L41" s="155"/>
      <c r="M41" s="155"/>
      <c r="R41" s="208"/>
      <c r="S41" s="208"/>
      <c r="T41" s="208"/>
      <c r="U41" s="208"/>
      <c r="V41" s="208"/>
    </row>
    <row r="42" spans="1:22" ht="18.75" x14ac:dyDescent="0.3">
      <c r="A42" s="87" t="s">
        <v>259</v>
      </c>
      <c r="B42" s="211">
        <f t="shared" si="1"/>
        <v>7.446041194706682</v>
      </c>
      <c r="C42" s="211">
        <f t="shared" si="1"/>
        <v>7.142710606608067</v>
      </c>
      <c r="D42" s="211">
        <f t="shared" si="1"/>
        <v>7.1247568494504643</v>
      </c>
      <c r="E42" s="211">
        <f t="shared" si="1"/>
        <v>6.8806001141882538</v>
      </c>
      <c r="F42" s="211">
        <f t="shared" si="1"/>
        <v>6.8229580441782494</v>
      </c>
      <c r="G42" s="211">
        <f t="shared" si="1"/>
        <v>6.6794446533067751</v>
      </c>
      <c r="H42" s="211">
        <f t="shared" si="1"/>
        <v>7.152013989492513</v>
      </c>
      <c r="I42" s="211">
        <f t="shared" si="1"/>
        <v>7.1687585588945888</v>
      </c>
      <c r="J42" s="211">
        <f t="shared" si="1"/>
        <v>6.6272537128129239</v>
      </c>
      <c r="K42" s="211">
        <f t="shared" si="1"/>
        <v>6.8393098754168022</v>
      </c>
      <c r="L42" s="155"/>
      <c r="M42" s="155"/>
      <c r="R42" s="208"/>
      <c r="S42" s="208"/>
      <c r="T42" s="208"/>
      <c r="U42" s="208"/>
      <c r="V42" s="208"/>
    </row>
    <row r="43" spans="1:22" ht="18.75" x14ac:dyDescent="0.3">
      <c r="A43" s="87" t="s">
        <v>260</v>
      </c>
      <c r="B43" s="211">
        <f t="shared" si="1"/>
        <v>34.031100789807901</v>
      </c>
      <c r="C43" s="211">
        <f t="shared" si="1"/>
        <v>34.254596129065185</v>
      </c>
      <c r="D43" s="211">
        <f t="shared" si="1"/>
        <v>35.777342806106688</v>
      </c>
      <c r="E43" s="211">
        <f t="shared" si="1"/>
        <v>36.522065990465713</v>
      </c>
      <c r="F43" s="211">
        <f t="shared" si="1"/>
        <v>36.522189868543386</v>
      </c>
      <c r="G43" s="211">
        <f t="shared" si="1"/>
        <v>36.377678428614033</v>
      </c>
      <c r="H43" s="211">
        <f t="shared" si="1"/>
        <v>36.16280998618199</v>
      </c>
      <c r="I43" s="211">
        <f t="shared" si="1"/>
        <v>34.906061844818922</v>
      </c>
      <c r="J43" s="211">
        <f t="shared" si="1"/>
        <v>34.332985212196888</v>
      </c>
      <c r="K43" s="211">
        <f>K87/K388*100</f>
        <v>37.331086554857187</v>
      </c>
      <c r="L43" s="155"/>
      <c r="M43" s="155"/>
      <c r="R43" s="208"/>
      <c r="S43" s="208"/>
      <c r="T43" s="208"/>
      <c r="U43" s="208"/>
      <c r="V43" s="208"/>
    </row>
    <row r="44" spans="1:22" ht="18.75" x14ac:dyDescent="0.3">
      <c r="A44" s="87" t="s">
        <v>261</v>
      </c>
      <c r="B44" s="211">
        <f t="shared" si="1"/>
        <v>13.954268513446086</v>
      </c>
      <c r="C44" s="211">
        <f t="shared" si="1"/>
        <v>13.654353674738065</v>
      </c>
      <c r="D44" s="211">
        <f t="shared" si="1"/>
        <v>13.741954194491136</v>
      </c>
      <c r="E44" s="211">
        <f t="shared" si="1"/>
        <v>14.48323336195484</v>
      </c>
      <c r="F44" s="211">
        <f t="shared" si="1"/>
        <v>14.447172913752087</v>
      </c>
      <c r="G44" s="211">
        <f t="shared" si="1"/>
        <v>14.297463914471784</v>
      </c>
      <c r="H44" s="211">
        <f t="shared" si="1"/>
        <v>14.14476248785167</v>
      </c>
      <c r="I44" s="211">
        <f t="shared" si="1"/>
        <v>14.308184683345528</v>
      </c>
      <c r="J44" s="211">
        <f t="shared" si="1"/>
        <v>14.455159724657335</v>
      </c>
      <c r="K44" s="211">
        <f t="shared" si="1"/>
        <v>14.678123676378274</v>
      </c>
      <c r="L44" s="155"/>
      <c r="M44" s="155"/>
      <c r="R44" s="208"/>
      <c r="S44" s="208"/>
      <c r="T44" s="208"/>
      <c r="U44" s="208"/>
      <c r="V44" s="208"/>
    </row>
    <row r="45" spans="1:22" ht="18.75" x14ac:dyDescent="0.3">
      <c r="A45" s="87" t="s">
        <v>262</v>
      </c>
      <c r="B45" s="211">
        <f t="shared" si="1"/>
        <v>14.73720502810491</v>
      </c>
      <c r="C45" s="211">
        <f t="shared" si="1"/>
        <v>13.786078653237199</v>
      </c>
      <c r="D45" s="211">
        <f t="shared" si="1"/>
        <v>14.654452626280145</v>
      </c>
      <c r="E45" s="211">
        <f t="shared" si="1"/>
        <v>15.518894629095376</v>
      </c>
      <c r="F45" s="211">
        <f t="shared" si="1"/>
        <v>14.508833461043197</v>
      </c>
      <c r="G45" s="211">
        <f t="shared" si="1"/>
        <v>13.237759536881995</v>
      </c>
      <c r="H45" s="211">
        <f t="shared" si="1"/>
        <v>12.861281014438712</v>
      </c>
      <c r="I45" s="211">
        <f t="shared" si="1"/>
        <v>13.371022425785123</v>
      </c>
      <c r="J45" s="211">
        <f t="shared" si="1"/>
        <v>14.292656546788388</v>
      </c>
      <c r="K45" s="211">
        <f t="shared" si="1"/>
        <v>16.15919593856762</v>
      </c>
      <c r="L45" s="155"/>
      <c r="M45" s="155"/>
      <c r="R45" s="208"/>
      <c r="S45" s="208"/>
      <c r="T45" s="208"/>
      <c r="U45" s="208"/>
      <c r="V45" s="208"/>
    </row>
    <row r="46" spans="1:22" ht="18.75" x14ac:dyDescent="0.3">
      <c r="A46" s="87" t="s">
        <v>263</v>
      </c>
      <c r="B46" s="211">
        <f t="shared" si="1"/>
        <v>16.778936355838852</v>
      </c>
      <c r="C46" s="211">
        <f t="shared" si="1"/>
        <v>17.289109216298289</v>
      </c>
      <c r="D46" s="211">
        <f t="shared" si="1"/>
        <v>17.510873810814466</v>
      </c>
      <c r="E46" s="211">
        <f t="shared" si="1"/>
        <v>17.836567866243929</v>
      </c>
      <c r="F46" s="211">
        <f t="shared" si="1"/>
        <v>18.741726939418708</v>
      </c>
      <c r="G46" s="211">
        <f t="shared" si="1"/>
        <v>19.046928126425357</v>
      </c>
      <c r="H46" s="211">
        <f t="shared" si="1"/>
        <v>18.525571124002468</v>
      </c>
      <c r="I46" s="211">
        <f t="shared" si="1"/>
        <v>19.256582816962563</v>
      </c>
      <c r="J46" s="211">
        <f t="shared" si="1"/>
        <v>19.877216804566398</v>
      </c>
      <c r="K46" s="211">
        <f t="shared" si="1"/>
        <v>19.086166406606413</v>
      </c>
      <c r="L46" s="155"/>
      <c r="M46" s="155"/>
      <c r="R46" s="208"/>
      <c r="S46" s="208"/>
      <c r="T46" s="208"/>
      <c r="U46" s="208"/>
      <c r="V46" s="208"/>
    </row>
    <row r="47" spans="1:22" ht="18.75" x14ac:dyDescent="0.3">
      <c r="A47" s="87" t="s">
        <v>264</v>
      </c>
      <c r="B47" s="211">
        <f t="shared" si="1"/>
        <v>13.822700250341171</v>
      </c>
      <c r="C47" s="211">
        <f t="shared" si="1"/>
        <v>13.949434889858042</v>
      </c>
      <c r="D47" s="211">
        <f t="shared" si="1"/>
        <v>14.897777884918151</v>
      </c>
      <c r="E47" s="211">
        <f t="shared" si="1"/>
        <v>16.009691251509921</v>
      </c>
      <c r="F47" s="211">
        <f t="shared" si="1"/>
        <v>15.11659766072389</v>
      </c>
      <c r="G47" s="211">
        <f t="shared" si="1"/>
        <v>14.340526464272887</v>
      </c>
      <c r="H47" s="211">
        <f t="shared" si="1"/>
        <v>15.176625944671207</v>
      </c>
      <c r="I47" s="211">
        <f t="shared" si="1"/>
        <v>15.437210577790225</v>
      </c>
      <c r="J47" s="211">
        <f t="shared" si="1"/>
        <v>15.547638563931422</v>
      </c>
      <c r="K47" s="211">
        <f t="shared" si="1"/>
        <v>15.656465503930431</v>
      </c>
      <c r="L47" s="155"/>
      <c r="M47" s="155"/>
      <c r="R47" s="208"/>
      <c r="S47" s="208"/>
      <c r="T47" s="208"/>
      <c r="U47" s="208"/>
      <c r="V47" s="208"/>
    </row>
    <row r="48" spans="1:22" ht="18.75" x14ac:dyDescent="0.3">
      <c r="A48" s="87" t="s">
        <v>265</v>
      </c>
      <c r="B48" s="211">
        <f t="shared" si="1"/>
        <v>32.127805895493239</v>
      </c>
      <c r="C48" s="211">
        <f t="shared" si="1"/>
        <v>30.724290497091637</v>
      </c>
      <c r="D48" s="211">
        <f t="shared" si="1"/>
        <v>30.730919790327281</v>
      </c>
      <c r="E48" s="211">
        <f t="shared" si="1"/>
        <v>32.018732758406962</v>
      </c>
      <c r="F48" s="211">
        <f t="shared" si="1"/>
        <v>30.683278361876749</v>
      </c>
      <c r="G48" s="211">
        <f t="shared" si="1"/>
        <v>30.758589558073378</v>
      </c>
      <c r="H48" s="211">
        <f t="shared" si="1"/>
        <v>31.139433608745371</v>
      </c>
      <c r="I48" s="211">
        <f t="shared" si="1"/>
        <v>31.777674715042597</v>
      </c>
      <c r="J48" s="211">
        <f t="shared" si="1"/>
        <v>29.478639569897929</v>
      </c>
      <c r="K48" s="211">
        <f t="shared" si="1"/>
        <v>28.570565002055986</v>
      </c>
      <c r="L48" s="155"/>
      <c r="M48" s="155"/>
      <c r="R48" s="208"/>
      <c r="S48" s="208"/>
      <c r="T48" s="208"/>
      <c r="U48" s="208"/>
      <c r="V48" s="208"/>
    </row>
    <row r="49" spans="1:22" ht="18.75" x14ac:dyDescent="0.3">
      <c r="A49" s="87" t="s">
        <v>266</v>
      </c>
      <c r="B49" s="211">
        <f t="shared" si="1"/>
        <v>17.932986024644034</v>
      </c>
      <c r="C49" s="211">
        <f t="shared" si="1"/>
        <v>17.230834388863403</v>
      </c>
      <c r="D49" s="211">
        <f t="shared" si="1"/>
        <v>16.301448250779433</v>
      </c>
      <c r="E49" s="211">
        <f t="shared" si="1"/>
        <v>15.260329559763722</v>
      </c>
      <c r="F49" s="211">
        <f t="shared" ref="C49:K50" si="2">F93/F394*100</f>
        <v>15.921304245960687</v>
      </c>
      <c r="G49" s="211">
        <f t="shared" si="2"/>
        <v>15.443285001217893</v>
      </c>
      <c r="H49" s="211">
        <f t="shared" si="2"/>
        <v>15.641602319045129</v>
      </c>
      <c r="I49" s="211">
        <f t="shared" si="2"/>
        <v>15.555966270411222</v>
      </c>
      <c r="J49" s="211">
        <f t="shared" si="2"/>
        <v>15.225374001232659</v>
      </c>
      <c r="K49" s="211">
        <f t="shared" si="2"/>
        <v>16.596043422594654</v>
      </c>
      <c r="L49" s="155"/>
      <c r="M49" s="155"/>
      <c r="R49" s="208"/>
      <c r="S49" s="208"/>
      <c r="T49" s="208"/>
      <c r="U49" s="208"/>
      <c r="V49" s="208"/>
    </row>
    <row r="50" spans="1:22" ht="18.75" x14ac:dyDescent="0.3">
      <c r="A50" s="87" t="s">
        <v>267</v>
      </c>
      <c r="B50" s="211">
        <f t="shared" si="1"/>
        <v>21.63962666319998</v>
      </c>
      <c r="C50" s="211">
        <f t="shared" si="2"/>
        <v>21.021647199641226</v>
      </c>
      <c r="D50" s="211">
        <f t="shared" si="2"/>
        <v>20.44330530034981</v>
      </c>
      <c r="E50" s="211">
        <f t="shared" si="2"/>
        <v>20.665688066208805</v>
      </c>
      <c r="F50" s="211">
        <f t="shared" si="2"/>
        <v>20.596382767207469</v>
      </c>
      <c r="G50" s="211">
        <f t="shared" si="2"/>
        <v>21.13336106691629</v>
      </c>
      <c r="H50" s="211">
        <f t="shared" si="2"/>
        <v>21.82276339784616</v>
      </c>
      <c r="I50" s="211">
        <f t="shared" si="2"/>
        <v>21.91135433480175</v>
      </c>
      <c r="J50" s="211">
        <f t="shared" si="2"/>
        <v>23.99498334370022</v>
      </c>
      <c r="K50" s="211">
        <f t="shared" si="2"/>
        <v>23.5597748520841</v>
      </c>
      <c r="L50" s="155"/>
      <c r="M50" s="155"/>
      <c r="R50" s="208"/>
      <c r="S50" s="208"/>
      <c r="T50" s="208"/>
      <c r="U50" s="208"/>
      <c r="V50" s="208"/>
    </row>
    <row r="51" spans="1:22" ht="18.75" x14ac:dyDescent="0.3">
      <c r="L51" s="155"/>
      <c r="M51" s="155"/>
      <c r="R51" s="208"/>
      <c r="S51" s="208"/>
      <c r="T51" s="208"/>
      <c r="U51" s="208"/>
      <c r="V51" s="208"/>
    </row>
    <row r="52" spans="1:22" ht="18.75" x14ac:dyDescent="0.3">
      <c r="A52" s="83" t="s">
        <v>506</v>
      </c>
      <c r="L52" s="155"/>
      <c r="M52" s="155"/>
      <c r="R52" s="208"/>
      <c r="S52" s="208"/>
      <c r="T52" s="208"/>
      <c r="U52" s="208"/>
      <c r="V52" s="208"/>
    </row>
    <row r="53" spans="1:22" ht="18.75" x14ac:dyDescent="0.3">
      <c r="A53" s="83" t="s">
        <v>240</v>
      </c>
      <c r="B53" s="82" t="s">
        <v>507</v>
      </c>
      <c r="L53" s="155"/>
      <c r="M53" s="155"/>
      <c r="R53" s="208"/>
      <c r="S53" s="208"/>
      <c r="T53" s="208"/>
      <c r="U53" s="208"/>
      <c r="V53" s="208"/>
    </row>
    <row r="54" spans="1:22" ht="18.75" x14ac:dyDescent="0.3">
      <c r="A54" s="83" t="s">
        <v>508</v>
      </c>
      <c r="L54" s="155"/>
      <c r="M54" s="155"/>
      <c r="R54" s="208"/>
      <c r="S54" s="208"/>
      <c r="T54" s="208"/>
      <c r="U54" s="208"/>
      <c r="V54" s="208"/>
    </row>
    <row r="55" spans="1:22" ht="18.75" x14ac:dyDescent="0.3">
      <c r="A55" s="83" t="s">
        <v>595</v>
      </c>
      <c r="B55" s="149" t="s">
        <v>596</v>
      </c>
      <c r="L55" s="155"/>
      <c r="M55" s="155"/>
      <c r="R55" s="208"/>
      <c r="S55" s="208"/>
      <c r="T55" s="208"/>
      <c r="U55" s="208"/>
      <c r="V55" s="208"/>
    </row>
    <row r="56" spans="1:22" ht="18.75" x14ac:dyDescent="0.3">
      <c r="A56" s="83" t="s">
        <v>597</v>
      </c>
      <c r="B56" s="146" t="s">
        <v>598</v>
      </c>
      <c r="L56" s="155"/>
      <c r="M56" s="155"/>
      <c r="R56" s="208"/>
      <c r="S56" s="208"/>
      <c r="T56" s="208"/>
      <c r="U56" s="208"/>
      <c r="V56" s="208"/>
    </row>
    <row r="57" spans="1:22" ht="18.75" x14ac:dyDescent="0.3">
      <c r="A57" s="207"/>
      <c r="B57" s="207"/>
      <c r="C57" s="155"/>
      <c r="D57" s="155"/>
      <c r="E57" s="155"/>
      <c r="F57" s="155"/>
      <c r="G57" s="155"/>
      <c r="H57" s="155"/>
      <c r="I57" s="155"/>
      <c r="J57" s="155"/>
      <c r="K57" s="155"/>
      <c r="L57" s="155"/>
      <c r="M57" s="155"/>
      <c r="R57" s="208"/>
      <c r="S57" s="208"/>
      <c r="T57" s="208"/>
      <c r="U57" s="208"/>
      <c r="V57" s="208"/>
    </row>
    <row r="58" spans="1:22" ht="18.75" x14ac:dyDescent="0.3">
      <c r="A58" s="207"/>
      <c r="B58" s="207"/>
      <c r="C58" s="155"/>
      <c r="D58" s="155"/>
      <c r="E58" s="155"/>
      <c r="F58" s="155"/>
      <c r="G58" s="155"/>
      <c r="H58" s="155"/>
      <c r="I58" s="155"/>
      <c r="J58" s="155"/>
      <c r="K58" s="155"/>
      <c r="L58" s="155"/>
      <c r="M58" s="155"/>
      <c r="R58" s="208"/>
      <c r="S58" s="208"/>
      <c r="T58" s="208"/>
      <c r="U58" s="208"/>
      <c r="V58" s="208"/>
    </row>
    <row r="59" spans="1:22" x14ac:dyDescent="0.25">
      <c r="A59" s="83"/>
      <c r="B59" s="82"/>
      <c r="R59" s="83" t="s">
        <v>218</v>
      </c>
      <c r="T59" s="82" t="s">
        <v>57</v>
      </c>
    </row>
    <row r="60" spans="1:22" x14ac:dyDescent="0.25">
      <c r="A60" s="83" t="s">
        <v>218</v>
      </c>
      <c r="C60" s="82" t="s">
        <v>57</v>
      </c>
      <c r="R60" s="83" t="s">
        <v>592</v>
      </c>
      <c r="T60" s="82" t="s">
        <v>593</v>
      </c>
    </row>
    <row r="61" spans="1:22" x14ac:dyDescent="0.25">
      <c r="A61" s="83" t="s">
        <v>592</v>
      </c>
      <c r="C61" s="82" t="s">
        <v>593</v>
      </c>
      <c r="R61" s="83" t="s">
        <v>501</v>
      </c>
      <c r="T61" s="157" t="s">
        <v>599</v>
      </c>
    </row>
    <row r="62" spans="1:22" x14ac:dyDescent="0.25">
      <c r="A62" s="83" t="s">
        <v>501</v>
      </c>
      <c r="C62" s="157" t="s">
        <v>600</v>
      </c>
      <c r="R62" s="83" t="s">
        <v>601</v>
      </c>
      <c r="T62" s="82" t="s">
        <v>602</v>
      </c>
    </row>
    <row r="63" spans="1:22" x14ac:dyDescent="0.25">
      <c r="A63" s="83" t="s">
        <v>222</v>
      </c>
      <c r="C63" s="82" t="s">
        <v>603</v>
      </c>
      <c r="R63" s="83" t="s">
        <v>222</v>
      </c>
      <c r="T63" s="82" t="s">
        <v>604</v>
      </c>
    </row>
    <row r="65" spans="1:38" x14ac:dyDescent="0.25">
      <c r="A65" s="84" t="s">
        <v>224</v>
      </c>
      <c r="B65" s="107" t="s">
        <v>226</v>
      </c>
      <c r="C65" s="107" t="s">
        <v>227</v>
      </c>
      <c r="D65" s="107" t="s">
        <v>228</v>
      </c>
      <c r="E65" s="107" t="s">
        <v>229</v>
      </c>
      <c r="F65" s="107" t="s">
        <v>230</v>
      </c>
      <c r="G65" s="107" t="s">
        <v>231</v>
      </c>
      <c r="H65" s="107" t="s">
        <v>232</v>
      </c>
      <c r="I65" s="107" t="s">
        <v>233</v>
      </c>
      <c r="J65" s="107" t="s">
        <v>234</v>
      </c>
      <c r="K65" s="152" t="s">
        <v>235</v>
      </c>
      <c r="L65" s="153"/>
      <c r="M65" s="153"/>
      <c r="R65" s="84" t="s">
        <v>224</v>
      </c>
      <c r="S65" s="92" t="s">
        <v>226</v>
      </c>
      <c r="T65" s="92" t="s">
        <v>227</v>
      </c>
      <c r="U65" s="92" t="s">
        <v>228</v>
      </c>
      <c r="V65" s="92" t="s">
        <v>229</v>
      </c>
      <c r="W65" s="92" t="s">
        <v>230</v>
      </c>
      <c r="X65" s="92" t="s">
        <v>231</v>
      </c>
      <c r="Y65" s="92" t="s">
        <v>232</v>
      </c>
      <c r="Z65" s="92" t="s">
        <v>233</v>
      </c>
      <c r="AA65" s="92" t="s">
        <v>234</v>
      </c>
      <c r="AB65" s="92" t="s">
        <v>235</v>
      </c>
      <c r="AL65" s="156"/>
    </row>
    <row r="66" spans="1:38" x14ac:dyDescent="0.25">
      <c r="A66" s="85" t="s">
        <v>237</v>
      </c>
      <c r="B66" s="86" t="s">
        <v>238</v>
      </c>
      <c r="C66" s="86" t="s">
        <v>238</v>
      </c>
      <c r="D66" s="86" t="s">
        <v>238</v>
      </c>
      <c r="E66" s="86" t="s">
        <v>238</v>
      </c>
      <c r="F66" s="86" t="s">
        <v>238</v>
      </c>
      <c r="G66" s="86" t="s">
        <v>238</v>
      </c>
      <c r="H66" s="86" t="s">
        <v>238</v>
      </c>
      <c r="I66" s="86" t="s">
        <v>238</v>
      </c>
      <c r="J66" s="86" t="s">
        <v>238</v>
      </c>
      <c r="K66" s="86" t="s">
        <v>238</v>
      </c>
      <c r="R66" s="85" t="s">
        <v>237</v>
      </c>
      <c r="S66" s="86" t="s">
        <v>238</v>
      </c>
      <c r="T66" s="86" t="s">
        <v>238</v>
      </c>
      <c r="U66" s="86" t="s">
        <v>238</v>
      </c>
      <c r="V66" s="86" t="s">
        <v>238</v>
      </c>
      <c r="W66" s="86" t="s">
        <v>238</v>
      </c>
      <c r="X66" s="86" t="s">
        <v>238</v>
      </c>
      <c r="Y66" s="86" t="s">
        <v>238</v>
      </c>
      <c r="Z66" s="86" t="s">
        <v>238</v>
      </c>
      <c r="AA66" s="86" t="s">
        <v>238</v>
      </c>
      <c r="AB66" s="86" t="s">
        <v>238</v>
      </c>
    </row>
    <row r="67" spans="1:38" x14ac:dyDescent="0.25">
      <c r="A67" s="87" t="s">
        <v>239</v>
      </c>
      <c r="B67" s="212">
        <f>B110+B153+B196+B239+B282+B325</f>
        <v>501607917.44999999</v>
      </c>
      <c r="C67" s="212">
        <f t="shared" ref="C67:K67" si="3">C110+C153+C196+C239+C282+C325</f>
        <v>474463373.87</v>
      </c>
      <c r="D67" s="212">
        <f t="shared" si="3"/>
        <v>457475023.37</v>
      </c>
      <c r="E67" s="212">
        <f t="shared" si="3"/>
        <v>455429068.77000004</v>
      </c>
      <c r="F67" s="212">
        <f t="shared" si="3"/>
        <v>452058232.10000002</v>
      </c>
      <c r="G67" s="212">
        <f t="shared" si="3"/>
        <v>450507592.47000003</v>
      </c>
      <c r="H67" s="212">
        <f t="shared" si="3"/>
        <v>456643924</v>
      </c>
      <c r="I67" s="212">
        <f t="shared" si="3"/>
        <v>454643981.20000005</v>
      </c>
      <c r="J67" s="212">
        <f t="shared" si="3"/>
        <v>440059963.27999997</v>
      </c>
      <c r="K67" s="212">
        <f t="shared" si="3"/>
        <v>409475984.34000003</v>
      </c>
      <c r="L67" s="91"/>
      <c r="M67" s="91"/>
      <c r="R67" s="87" t="s">
        <v>239</v>
      </c>
      <c r="S67" s="161">
        <f>AVERAGE(S110,S153,S196,S239,S282,S325)</f>
        <v>1.3908866666666668</v>
      </c>
      <c r="T67" s="161">
        <f t="shared" ref="T67:AB67" si="4">AVERAGE(T110,T153,T196,T239,T282,T325)</f>
        <v>1.3527966666666666</v>
      </c>
      <c r="U67" s="161">
        <f t="shared" si="4"/>
        <v>1.3409466666666665</v>
      </c>
      <c r="V67" s="161">
        <f t="shared" si="4"/>
        <v>1.313955</v>
      </c>
      <c r="W67" s="161">
        <f t="shared" si="4"/>
        <v>1.3124</v>
      </c>
      <c r="X67" s="161">
        <f t="shared" si="4"/>
        <v>1.3196466666666666</v>
      </c>
      <c r="Y67" s="161">
        <f t="shared" si="4"/>
        <v>1.268775</v>
      </c>
      <c r="Z67" s="161">
        <f t="shared" si="4"/>
        <v>1.2006733333333333</v>
      </c>
      <c r="AA67" s="161">
        <f t="shared" si="4"/>
        <v>1.1932050000000001</v>
      </c>
      <c r="AB67" s="161">
        <f t="shared" si="4"/>
        <v>1.5232699999999999</v>
      </c>
      <c r="AL67" s="91"/>
    </row>
    <row r="68" spans="1:38" x14ac:dyDescent="0.25">
      <c r="A68" s="87" t="s">
        <v>241</v>
      </c>
      <c r="B68" s="213">
        <f t="shared" ref="B68:K68" si="5">B111+B154+B197+B240+B283+B326</f>
        <v>17636085.719999999</v>
      </c>
      <c r="C68" s="213">
        <f t="shared" si="5"/>
        <v>15214619.359999999</v>
      </c>
      <c r="D68" s="213">
        <f t="shared" si="5"/>
        <v>14757313.440000001</v>
      </c>
      <c r="E68" s="213">
        <f t="shared" si="5"/>
        <v>14788827.779999999</v>
      </c>
      <c r="F68" s="213">
        <f t="shared" si="5"/>
        <v>14483088.329999998</v>
      </c>
      <c r="G68" s="213">
        <f t="shared" si="5"/>
        <v>14982352.84</v>
      </c>
      <c r="H68" s="213">
        <f t="shared" si="5"/>
        <v>14562871.02</v>
      </c>
      <c r="I68" s="213">
        <f t="shared" si="5"/>
        <v>15139431.040000001</v>
      </c>
      <c r="J68" s="213">
        <f t="shared" si="5"/>
        <v>14842111.039999999</v>
      </c>
      <c r="K68" s="212">
        <f t="shared" si="5"/>
        <v>13213229.41</v>
      </c>
      <c r="L68" s="91"/>
      <c r="M68" s="91"/>
      <c r="R68" s="87" t="s">
        <v>241</v>
      </c>
      <c r="S68" s="159">
        <f t="shared" ref="S68:AB68" si="6">AVERAGE(S111,S154,S197,S240,S283,S326)</f>
        <v>1.6122316666666665</v>
      </c>
      <c r="T68" s="159">
        <f t="shared" si="6"/>
        <v>1.583005</v>
      </c>
      <c r="U68" s="159">
        <f t="shared" si="6"/>
        <v>1.5441766666666668</v>
      </c>
      <c r="V68" s="159">
        <f t="shared" si="6"/>
        <v>1.4069116666666668</v>
      </c>
      <c r="W68" s="159">
        <f t="shared" si="6"/>
        <v>1.3246933333333333</v>
      </c>
      <c r="X68" s="159">
        <f t="shared" si="6"/>
        <v>1.3222600000000002</v>
      </c>
      <c r="Y68" s="159">
        <f t="shared" si="6"/>
        <v>1.2303249999999999</v>
      </c>
      <c r="Z68" s="159">
        <f t="shared" si="6"/>
        <v>1.2574400000000001</v>
      </c>
      <c r="AA68" s="159">
        <f t="shared" si="6"/>
        <v>1.2330266666666667</v>
      </c>
      <c r="AB68" s="161">
        <f t="shared" si="6"/>
        <v>1.7689900000000001</v>
      </c>
      <c r="AL68" s="91"/>
    </row>
    <row r="69" spans="1:38" x14ac:dyDescent="0.25">
      <c r="A69" s="87" t="s">
        <v>242</v>
      </c>
      <c r="B69" s="214">
        <f t="shared" ref="B69:K69" si="7">B112+B155+B198+B241+B284+B327</f>
        <v>4924013.4700000007</v>
      </c>
      <c r="C69" s="214">
        <f t="shared" si="7"/>
        <v>4812890.63</v>
      </c>
      <c r="D69" s="214">
        <f t="shared" si="7"/>
        <v>4524744.88</v>
      </c>
      <c r="E69" s="214">
        <f t="shared" si="7"/>
        <v>4634862.34</v>
      </c>
      <c r="F69" s="214">
        <f t="shared" si="7"/>
        <v>5053208.9300000006</v>
      </c>
      <c r="G69" s="214">
        <f t="shared" si="7"/>
        <v>5211841.88</v>
      </c>
      <c r="H69" s="214">
        <f t="shared" si="7"/>
        <v>5329575.55</v>
      </c>
      <c r="I69" s="214">
        <f t="shared" si="7"/>
        <v>5279143.28</v>
      </c>
      <c r="J69" s="214">
        <f t="shared" si="7"/>
        <v>4887974.0299999993</v>
      </c>
      <c r="K69" s="212">
        <f t="shared" si="7"/>
        <v>4718206.58</v>
      </c>
      <c r="L69" s="91"/>
      <c r="M69" s="91"/>
      <c r="R69" s="87" t="s">
        <v>242</v>
      </c>
      <c r="S69" s="158">
        <f t="shared" ref="S69:AB69" si="8">AVERAGE(S112,S155,S198,S241,S284,S327)</f>
        <v>2.1252433333333332</v>
      </c>
      <c r="T69" s="158">
        <f t="shared" si="8"/>
        <v>2.199781666666667</v>
      </c>
      <c r="U69" s="158">
        <f t="shared" si="8"/>
        <v>2.4372000000000003</v>
      </c>
      <c r="V69" s="158">
        <f t="shared" si="8"/>
        <v>2.2243749999999998</v>
      </c>
      <c r="W69" s="158">
        <f t="shared" si="8"/>
        <v>2.0889250000000001</v>
      </c>
      <c r="X69" s="158">
        <f t="shared" si="8"/>
        <v>2.0623650000000002</v>
      </c>
      <c r="Y69" s="158">
        <f t="shared" si="8"/>
        <v>2.0332716666666668</v>
      </c>
      <c r="Z69" s="158">
        <f t="shared" si="8"/>
        <v>1.9083333333333334</v>
      </c>
      <c r="AA69" s="158">
        <f t="shared" si="8"/>
        <v>1.6591983333333331</v>
      </c>
      <c r="AB69" s="161">
        <f t="shared" si="8"/>
        <v>1.5251833333333333</v>
      </c>
      <c r="AL69" s="91"/>
    </row>
    <row r="70" spans="1:38" x14ac:dyDescent="0.25">
      <c r="A70" s="87" t="s">
        <v>243</v>
      </c>
      <c r="B70" s="213">
        <f t="shared" ref="B70:K70" si="9">B113+B156+B199+B242+B285+B328</f>
        <v>20319567.520000003</v>
      </c>
      <c r="C70" s="213">
        <f t="shared" si="9"/>
        <v>19703795.640000001</v>
      </c>
      <c r="D70" s="213">
        <f t="shared" si="9"/>
        <v>18566329.729999997</v>
      </c>
      <c r="E70" s="213">
        <f t="shared" si="9"/>
        <v>18924163.649999999</v>
      </c>
      <c r="F70" s="213">
        <f t="shared" si="9"/>
        <v>18441179.579999998</v>
      </c>
      <c r="G70" s="213">
        <f t="shared" si="9"/>
        <v>18751656.369999997</v>
      </c>
      <c r="H70" s="213">
        <f t="shared" si="9"/>
        <v>17275144.390000001</v>
      </c>
      <c r="I70" s="213">
        <f t="shared" si="9"/>
        <v>17949339.760000002</v>
      </c>
      <c r="J70" s="213">
        <f t="shared" si="9"/>
        <v>16341297.720000001</v>
      </c>
      <c r="K70" s="212">
        <f t="shared" si="9"/>
        <v>15214250.399999999</v>
      </c>
      <c r="L70" s="91"/>
      <c r="M70" s="91"/>
      <c r="R70" s="87" t="s">
        <v>243</v>
      </c>
      <c r="S70" s="159">
        <f t="shared" ref="S70:AB70" si="10">AVERAGE(S113,S156,S199,S242,S285,S328)</f>
        <v>2.1961716666666669</v>
      </c>
      <c r="T70" s="159">
        <f t="shared" si="10"/>
        <v>2.3724216666666664</v>
      </c>
      <c r="U70" s="159">
        <f t="shared" si="10"/>
        <v>2.4610333333333334</v>
      </c>
      <c r="V70" s="159">
        <f t="shared" si="10"/>
        <v>2.2355766666666668</v>
      </c>
      <c r="W70" s="159">
        <f t="shared" si="10"/>
        <v>2.1154666666666668</v>
      </c>
      <c r="X70" s="159">
        <f t="shared" si="10"/>
        <v>2.3285666666666667</v>
      </c>
      <c r="Y70" s="159">
        <f t="shared" si="10"/>
        <v>2.0890949999999999</v>
      </c>
      <c r="Z70" s="159">
        <f t="shared" si="10"/>
        <v>2.0229983333333332</v>
      </c>
      <c r="AA70" s="159">
        <f t="shared" si="10"/>
        <v>1.96051</v>
      </c>
      <c r="AB70" s="161">
        <f t="shared" si="10"/>
        <v>2.1308583333333333</v>
      </c>
      <c r="AL70" s="91"/>
    </row>
    <row r="71" spans="1:38" x14ac:dyDescent="0.25">
      <c r="A71" s="87" t="s">
        <v>244</v>
      </c>
      <c r="B71" s="214">
        <f t="shared" ref="B71:K71" si="11">B114+B157+B200+B243+B286+B329</f>
        <v>4644801.5</v>
      </c>
      <c r="C71" s="214">
        <f t="shared" si="11"/>
        <v>4575657.37</v>
      </c>
      <c r="D71" s="214">
        <f t="shared" si="11"/>
        <v>4451337.16</v>
      </c>
      <c r="E71" s="214">
        <f t="shared" si="11"/>
        <v>4484857.4399999995</v>
      </c>
      <c r="F71" s="214">
        <f t="shared" si="11"/>
        <v>4573874.709999999</v>
      </c>
      <c r="G71" s="214">
        <f t="shared" si="11"/>
        <v>4830482.8899999997</v>
      </c>
      <c r="H71" s="214">
        <f t="shared" si="11"/>
        <v>5032004.88</v>
      </c>
      <c r="I71" s="214">
        <f t="shared" si="11"/>
        <v>4875482.3800000008</v>
      </c>
      <c r="J71" s="214">
        <f t="shared" si="11"/>
        <v>4656145.71</v>
      </c>
      <c r="K71" s="212">
        <f t="shared" si="11"/>
        <v>4456542.4899999993</v>
      </c>
      <c r="L71" s="91"/>
      <c r="M71" s="91"/>
      <c r="R71" s="87" t="s">
        <v>244</v>
      </c>
      <c r="S71" s="158">
        <f t="shared" ref="S71:AB71" si="12">AVERAGE(S114,S157,S200,S243,S286,S329)</f>
        <v>0.5638833333333334</v>
      </c>
      <c r="T71" s="158">
        <f t="shared" si="12"/>
        <v>0.56587833333333337</v>
      </c>
      <c r="U71" s="158">
        <f t="shared" si="12"/>
        <v>0.56116333333333335</v>
      </c>
      <c r="V71" s="158">
        <f t="shared" si="12"/>
        <v>0.53463833333333344</v>
      </c>
      <c r="W71" s="158">
        <f t="shared" si="12"/>
        <v>0.56007833333333334</v>
      </c>
      <c r="X71" s="158">
        <f t="shared" si="12"/>
        <v>0.56643333333333334</v>
      </c>
      <c r="Y71" s="158">
        <f t="shared" si="12"/>
        <v>0.55619666666666667</v>
      </c>
      <c r="Z71" s="158">
        <f t="shared" si="12"/>
        <v>0.52167166666666664</v>
      </c>
      <c r="AA71" s="158">
        <f t="shared" si="12"/>
        <v>0.50187833333333332</v>
      </c>
      <c r="AB71" s="161">
        <f t="shared" si="12"/>
        <v>1.07335</v>
      </c>
      <c r="AL71" s="91"/>
    </row>
    <row r="72" spans="1:38" x14ac:dyDescent="0.25">
      <c r="A72" s="87" t="s">
        <v>245</v>
      </c>
      <c r="B72" s="213">
        <f t="shared" ref="B72:K72" si="13">B115+B158+B201+B244+B287+B330</f>
        <v>103706929.97</v>
      </c>
      <c r="C72" s="213">
        <f t="shared" si="13"/>
        <v>97799695.629999995</v>
      </c>
      <c r="D72" s="213">
        <f t="shared" si="13"/>
        <v>98358762.209999993</v>
      </c>
      <c r="E72" s="213">
        <f t="shared" si="13"/>
        <v>98958866.390000001</v>
      </c>
      <c r="F72" s="213">
        <f t="shared" si="13"/>
        <v>99305447</v>
      </c>
      <c r="G72" s="213">
        <f t="shared" si="13"/>
        <v>97385675.849999994</v>
      </c>
      <c r="H72" s="213">
        <f t="shared" si="13"/>
        <v>100370008.39</v>
      </c>
      <c r="I72" s="213">
        <f t="shared" si="13"/>
        <v>96502340.5</v>
      </c>
      <c r="J72" s="213">
        <f t="shared" si="13"/>
        <v>93368374.400000006</v>
      </c>
      <c r="K72" s="212">
        <f t="shared" si="13"/>
        <v>89618485.979999989</v>
      </c>
      <c r="L72" s="91"/>
      <c r="M72" s="91"/>
      <c r="R72" s="87" t="s">
        <v>307</v>
      </c>
      <c r="S72" s="159">
        <f t="shared" ref="S72:AB72" si="14">AVERAGE(S115,S158,S201,S244,S287,S330)</f>
        <v>1.2670683333333335</v>
      </c>
      <c r="T72" s="159">
        <f t="shared" si="14"/>
        <v>1.1184483333333335</v>
      </c>
      <c r="U72" s="159">
        <f t="shared" si="14"/>
        <v>1.1371499999999999</v>
      </c>
      <c r="V72" s="159">
        <f t="shared" si="14"/>
        <v>1.092185</v>
      </c>
      <c r="W72" s="159">
        <f t="shared" si="14"/>
        <v>1.1220999999999999</v>
      </c>
      <c r="X72" s="159">
        <f t="shared" si="14"/>
        <v>1.0962616666666667</v>
      </c>
      <c r="Y72" s="159">
        <f t="shared" si="14"/>
        <v>1.0959633333333334</v>
      </c>
      <c r="Z72" s="159">
        <f t="shared" si="14"/>
        <v>0.96644833333333346</v>
      </c>
      <c r="AA72" s="159">
        <f t="shared" si="14"/>
        <v>0.9184199999999999</v>
      </c>
      <c r="AB72" s="161">
        <f t="shared" si="14"/>
        <v>0.88224000000000002</v>
      </c>
      <c r="AL72" s="91"/>
    </row>
    <row r="73" spans="1:38" x14ac:dyDescent="0.25">
      <c r="A73" s="87" t="s">
        <v>246</v>
      </c>
      <c r="B73" s="214">
        <f t="shared" ref="B73:K73" si="15">B116+B159+B202+B245+B288+B331</f>
        <v>1139284.6100000001</v>
      </c>
      <c r="C73" s="214">
        <f t="shared" si="15"/>
        <v>1139010.0799999998</v>
      </c>
      <c r="D73" s="214">
        <f t="shared" si="15"/>
        <v>1119951.02</v>
      </c>
      <c r="E73" s="214">
        <f t="shared" si="15"/>
        <v>1128003.56</v>
      </c>
      <c r="F73" s="214">
        <f t="shared" si="15"/>
        <v>676242.72</v>
      </c>
      <c r="G73" s="214">
        <f t="shared" si="15"/>
        <v>804623.37</v>
      </c>
      <c r="H73" s="214">
        <f t="shared" si="15"/>
        <v>1196107.3900000001</v>
      </c>
      <c r="I73" s="214">
        <f t="shared" si="15"/>
        <v>927226.96000000008</v>
      </c>
      <c r="J73" s="214">
        <f t="shared" si="15"/>
        <v>885971.03000000014</v>
      </c>
      <c r="K73" s="212">
        <f t="shared" si="15"/>
        <v>440257.76999999996</v>
      </c>
      <c r="L73" s="91"/>
      <c r="M73" s="91"/>
      <c r="R73" s="87" t="s">
        <v>246</v>
      </c>
      <c r="S73" s="158">
        <f t="shared" ref="S73:AB73" si="16">AVERAGE(S116,S159,S202,S245,S288,S331)</f>
        <v>1.6995516666666666</v>
      </c>
      <c r="T73" s="158">
        <f t="shared" si="16"/>
        <v>1.6935966666666664</v>
      </c>
      <c r="U73" s="158">
        <f t="shared" si="16"/>
        <v>1.5756966666666665</v>
      </c>
      <c r="V73" s="158">
        <f t="shared" si="16"/>
        <v>1.4930966666666665</v>
      </c>
      <c r="W73" s="158">
        <f t="shared" si="16"/>
        <v>0.85728333333333318</v>
      </c>
      <c r="X73" s="158">
        <f t="shared" si="16"/>
        <v>0.88827333333333325</v>
      </c>
      <c r="Y73" s="158">
        <f t="shared" si="16"/>
        <v>1.0907433333333334</v>
      </c>
      <c r="Z73" s="158">
        <f t="shared" si="16"/>
        <v>0.83180333333333323</v>
      </c>
      <c r="AA73" s="158">
        <f t="shared" si="16"/>
        <v>0.85987999999999998</v>
      </c>
      <c r="AB73" s="161">
        <f t="shared" si="16"/>
        <v>0.46294999999999997</v>
      </c>
      <c r="AL73" s="91"/>
    </row>
    <row r="74" spans="1:38" x14ac:dyDescent="0.25">
      <c r="A74" s="87" t="s">
        <v>247</v>
      </c>
      <c r="B74" s="213">
        <f t="shared" ref="B74:K74" si="17">B117+B160+B203+B246+B289+B332</f>
        <v>3674642.33</v>
      </c>
      <c r="C74" s="213">
        <f t="shared" si="17"/>
        <v>3816457.8199999994</v>
      </c>
      <c r="D74" s="213">
        <f t="shared" si="17"/>
        <v>3873969.41</v>
      </c>
      <c r="E74" s="213">
        <f t="shared" si="17"/>
        <v>4424948.4399999995</v>
      </c>
      <c r="F74" s="213">
        <f t="shared" si="17"/>
        <v>4618689.91</v>
      </c>
      <c r="G74" s="213">
        <f t="shared" si="17"/>
        <v>4797383.74</v>
      </c>
      <c r="H74" s="213">
        <f t="shared" si="17"/>
        <v>4949893.5600000005</v>
      </c>
      <c r="I74" s="213">
        <f t="shared" si="17"/>
        <v>5181257.38</v>
      </c>
      <c r="J74" s="213">
        <f t="shared" si="17"/>
        <v>5082559.32</v>
      </c>
      <c r="K74" s="212">
        <f t="shared" si="17"/>
        <v>4969163.84</v>
      </c>
      <c r="L74" s="91"/>
      <c r="M74" s="91"/>
      <c r="R74" s="87" t="s">
        <v>247</v>
      </c>
      <c r="S74" s="159">
        <f t="shared" ref="S74:AB74" si="18">AVERAGE(S117,S160,S203,S246,S289,S332)</f>
        <v>2.3870900000000002</v>
      </c>
      <c r="T74" s="159">
        <f t="shared" si="18"/>
        <v>2.4700600000000001</v>
      </c>
      <c r="U74" s="159">
        <f t="shared" si="18"/>
        <v>2.0808716666666669</v>
      </c>
      <c r="V74" s="159">
        <f t="shared" si="18"/>
        <v>1.8480433333333333</v>
      </c>
      <c r="W74" s="159">
        <f t="shared" si="18"/>
        <v>1.9419166666666665</v>
      </c>
      <c r="X74" s="159">
        <f t="shared" si="18"/>
        <v>1.6846599999999998</v>
      </c>
      <c r="Y74" s="159">
        <f t="shared" si="18"/>
        <v>1.4700800000000001</v>
      </c>
      <c r="Z74" s="159">
        <f t="shared" si="18"/>
        <v>1.527935</v>
      </c>
      <c r="AA74" s="159">
        <f t="shared" si="18"/>
        <v>1.3405533333333335</v>
      </c>
      <c r="AB74" s="161">
        <f t="shared" si="18"/>
        <v>1.6963833333333334</v>
      </c>
      <c r="AL74" s="91"/>
    </row>
    <row r="75" spans="1:38" x14ac:dyDescent="0.25">
      <c r="A75" s="87" t="s">
        <v>248</v>
      </c>
      <c r="B75" s="214">
        <f t="shared" ref="B75:K75" si="19">B118+B161+B204+B247+B290+B333</f>
        <v>9630219.1600000001</v>
      </c>
      <c r="C75" s="214">
        <f t="shared" si="19"/>
        <v>10926469.109999999</v>
      </c>
      <c r="D75" s="214">
        <f t="shared" si="19"/>
        <v>11059549.24</v>
      </c>
      <c r="E75" s="214">
        <f t="shared" si="19"/>
        <v>11345230.039999999</v>
      </c>
      <c r="F75" s="214">
        <f t="shared" si="19"/>
        <v>10655538.26</v>
      </c>
      <c r="G75" s="214">
        <f t="shared" si="19"/>
        <v>11153180.57</v>
      </c>
      <c r="H75" s="214">
        <f t="shared" si="19"/>
        <v>11347140.98</v>
      </c>
      <c r="I75" s="215">
        <f t="shared" si="19"/>
        <v>10400019.239999998</v>
      </c>
      <c r="J75" s="215">
        <f t="shared" si="19"/>
        <v>9500188.4600000009</v>
      </c>
      <c r="K75" s="212">
        <f t="shared" si="19"/>
        <v>8474195.5200000014</v>
      </c>
      <c r="L75" s="91"/>
      <c r="M75" s="91"/>
      <c r="R75" s="87" t="s">
        <v>248</v>
      </c>
      <c r="S75" s="158">
        <f t="shared" ref="S75:AB75" si="20">AVERAGE(S118,S161,S204,S247,S290,S333)</f>
        <v>1.7452883333333336</v>
      </c>
      <c r="T75" s="158">
        <f t="shared" si="20"/>
        <v>2.4276300000000002</v>
      </c>
      <c r="U75" s="158">
        <f t="shared" si="20"/>
        <v>2.5333749999999999</v>
      </c>
      <c r="V75" s="158">
        <f t="shared" si="20"/>
        <v>2.4358083333333331</v>
      </c>
      <c r="W75" s="158">
        <f t="shared" si="20"/>
        <v>2.2740849999999999</v>
      </c>
      <c r="X75" s="158">
        <f t="shared" si="20"/>
        <v>2.4796333333333336</v>
      </c>
      <c r="Y75" s="158">
        <f t="shared" si="20"/>
        <v>2.3810600000000002</v>
      </c>
      <c r="Z75" s="160">
        <f t="shared" si="20"/>
        <v>2.0880049999999999</v>
      </c>
      <c r="AA75" s="160">
        <f t="shared" si="20"/>
        <v>2.1454083333333336</v>
      </c>
      <c r="AB75" s="161">
        <f t="shared" si="20"/>
        <v>1.9752600000000002</v>
      </c>
      <c r="AL75" s="91"/>
    </row>
    <row r="76" spans="1:38" x14ac:dyDescent="0.25">
      <c r="A76" s="87" t="s">
        <v>249</v>
      </c>
      <c r="B76" s="213">
        <f t="shared" ref="B76:K76" si="21">B119+B162+B205+B248+B291+B334</f>
        <v>50367028.120000005</v>
      </c>
      <c r="C76" s="213">
        <f t="shared" si="21"/>
        <v>45674850.289999999</v>
      </c>
      <c r="D76" s="213">
        <f t="shared" si="21"/>
        <v>42368475.189999998</v>
      </c>
      <c r="E76" s="213">
        <f t="shared" si="21"/>
        <v>42958738.039999999</v>
      </c>
      <c r="F76" s="213">
        <f t="shared" si="21"/>
        <v>40217316.510000005</v>
      </c>
      <c r="G76" s="213">
        <f t="shared" si="21"/>
        <v>40640885.770000003</v>
      </c>
      <c r="H76" s="213">
        <f t="shared" si="21"/>
        <v>42426674.850000001</v>
      </c>
      <c r="I76" s="213">
        <f t="shared" si="21"/>
        <v>42515773.229999997</v>
      </c>
      <c r="J76" s="213">
        <f t="shared" si="21"/>
        <v>42123403.230000004</v>
      </c>
      <c r="K76" s="215">
        <f t="shared" si="21"/>
        <v>36905960.5</v>
      </c>
      <c r="L76" s="91"/>
      <c r="M76" s="91"/>
      <c r="R76" s="87" t="s">
        <v>249</v>
      </c>
      <c r="S76" s="159">
        <f t="shared" ref="S76:AB76" si="22">AVERAGE(S119,S162,S205,S248,S291,S334)</f>
        <v>1.7226066666666666</v>
      </c>
      <c r="T76" s="159">
        <f t="shared" si="22"/>
        <v>1.7335616666666669</v>
      </c>
      <c r="U76" s="159">
        <f t="shared" si="22"/>
        <v>1.7306716666666666</v>
      </c>
      <c r="V76" s="159">
        <f t="shared" si="22"/>
        <v>1.7165533333333334</v>
      </c>
      <c r="W76" s="159">
        <f t="shared" si="22"/>
        <v>1.4615716666666667</v>
      </c>
      <c r="X76" s="159">
        <f t="shared" si="22"/>
        <v>1.4481666666666666</v>
      </c>
      <c r="Y76" s="159">
        <f t="shared" si="22"/>
        <v>1.4166833333333333</v>
      </c>
      <c r="Z76" s="159">
        <f t="shared" si="22"/>
        <v>1.3146333333333333</v>
      </c>
      <c r="AA76" s="159">
        <f t="shared" si="22"/>
        <v>1.2789133333333333</v>
      </c>
      <c r="AB76" s="160">
        <f t="shared" si="22"/>
        <v>0.66505000000000003</v>
      </c>
      <c r="AL76" s="91"/>
    </row>
    <row r="77" spans="1:38" x14ac:dyDescent="0.25">
      <c r="A77" s="87" t="s">
        <v>250</v>
      </c>
      <c r="B77" s="214">
        <f t="shared" ref="B77:K77" si="23">B120+B163+B206+B249+B292+B335</f>
        <v>50320073.379999995</v>
      </c>
      <c r="C77" s="214">
        <f t="shared" si="23"/>
        <v>49125302.560000002</v>
      </c>
      <c r="D77" s="214">
        <f t="shared" si="23"/>
        <v>49322484.609999999</v>
      </c>
      <c r="E77" s="214">
        <f t="shared" si="23"/>
        <v>47413507.460000001</v>
      </c>
      <c r="F77" s="214">
        <f t="shared" si="23"/>
        <v>46276101.359999999</v>
      </c>
      <c r="G77" s="214">
        <f t="shared" si="23"/>
        <v>46842771.280000001</v>
      </c>
      <c r="H77" s="214">
        <f t="shared" si="23"/>
        <v>47491471.879999995</v>
      </c>
      <c r="I77" s="214">
        <f t="shared" si="23"/>
        <v>47943159.489999995</v>
      </c>
      <c r="J77" s="214">
        <f t="shared" si="23"/>
        <v>46056559.32</v>
      </c>
      <c r="K77" s="212">
        <f t="shared" si="23"/>
        <v>41095890.630000003</v>
      </c>
      <c r="L77" s="91"/>
      <c r="M77" s="91"/>
      <c r="R77" s="87" t="s">
        <v>250</v>
      </c>
      <c r="S77" s="158">
        <f t="shared" ref="S77:AB77" si="24">AVERAGE(S120,S163,S206,S249,S292,S335)</f>
        <v>1.2171016666666665</v>
      </c>
      <c r="T77" s="158">
        <f t="shared" si="24"/>
        <v>1.3224816666666668</v>
      </c>
      <c r="U77" s="158">
        <f t="shared" si="24"/>
        <v>1.3359700000000003</v>
      </c>
      <c r="V77" s="158">
        <f t="shared" si="24"/>
        <v>1.2978433333333335</v>
      </c>
      <c r="W77" s="158">
        <f t="shared" si="24"/>
        <v>1.2378883333333333</v>
      </c>
      <c r="X77" s="158">
        <f t="shared" si="24"/>
        <v>1.3150533333333332</v>
      </c>
      <c r="Y77" s="158">
        <f t="shared" si="24"/>
        <v>1.2823116666666667</v>
      </c>
      <c r="Z77" s="158">
        <f t="shared" si="24"/>
        <v>1.3106500000000001</v>
      </c>
      <c r="AA77" s="158">
        <f t="shared" si="24"/>
        <v>1.3334850000000003</v>
      </c>
      <c r="AB77" s="161">
        <f t="shared" si="24"/>
        <v>0.72816000000000003</v>
      </c>
      <c r="AL77" s="91"/>
    </row>
    <row r="78" spans="1:38" x14ac:dyDescent="0.25">
      <c r="A78" s="87" t="s">
        <v>251</v>
      </c>
      <c r="B78" s="213">
        <f t="shared" ref="B78:K78" si="25">B121+B164+B207+B250+B293+B336</f>
        <v>3801496.11</v>
      </c>
      <c r="C78" s="213">
        <f t="shared" si="25"/>
        <v>3391923.96</v>
      </c>
      <c r="D78" s="213">
        <f t="shared" si="25"/>
        <v>3533032</v>
      </c>
      <c r="E78" s="213">
        <f t="shared" si="25"/>
        <v>3482004.57</v>
      </c>
      <c r="F78" s="213">
        <f t="shared" si="25"/>
        <v>3251584.2399999998</v>
      </c>
      <c r="G78" s="213">
        <f t="shared" si="25"/>
        <v>3028542.73</v>
      </c>
      <c r="H78" s="213">
        <f t="shared" si="25"/>
        <v>3528427.77</v>
      </c>
      <c r="I78" s="213">
        <f t="shared" si="25"/>
        <v>3461256.83</v>
      </c>
      <c r="J78" s="213">
        <f t="shared" si="25"/>
        <v>3380853.0999999996</v>
      </c>
      <c r="K78" s="212">
        <f t="shared" si="25"/>
        <v>3352035.25</v>
      </c>
      <c r="L78" s="91"/>
      <c r="M78" s="91"/>
      <c r="R78" s="87" t="s">
        <v>251</v>
      </c>
      <c r="S78" s="159">
        <f t="shared" ref="S78:AB78" si="26">AVERAGE(S121,S164,S207,S250,S293,S336)</f>
        <v>2.2335633333333331</v>
      </c>
      <c r="T78" s="159">
        <f t="shared" si="26"/>
        <v>2.0341233333333331</v>
      </c>
      <c r="U78" s="159">
        <f t="shared" si="26"/>
        <v>2.1520800000000002</v>
      </c>
      <c r="V78" s="159">
        <f t="shared" si="26"/>
        <v>2.1374466666666669</v>
      </c>
      <c r="W78" s="159">
        <f t="shared" si="26"/>
        <v>2.1171199999999999</v>
      </c>
      <c r="X78" s="159">
        <f t="shared" si="26"/>
        <v>1.9389899999999998</v>
      </c>
      <c r="Y78" s="159">
        <f t="shared" si="26"/>
        <v>2.2004099999999998</v>
      </c>
      <c r="Z78" s="159">
        <f t="shared" si="26"/>
        <v>2.1028950000000002</v>
      </c>
      <c r="AA78" s="159">
        <f t="shared" si="26"/>
        <v>1.9884899999999999</v>
      </c>
      <c r="AB78" s="161">
        <f t="shared" si="26"/>
        <v>2.0201549999999999</v>
      </c>
      <c r="AL78" s="91"/>
    </row>
    <row r="79" spans="1:38" x14ac:dyDescent="0.25">
      <c r="A79" s="87" t="s">
        <v>252</v>
      </c>
      <c r="B79" s="214">
        <f t="shared" ref="B79:K79" si="27">B122+B165+B208+B251+B294+B337</f>
        <v>69842256.169999987</v>
      </c>
      <c r="C79" s="214">
        <f t="shared" si="27"/>
        <v>65586736.380000003</v>
      </c>
      <c r="D79" s="214">
        <f t="shared" si="27"/>
        <v>55014714.299999997</v>
      </c>
      <c r="E79" s="214">
        <f t="shared" si="27"/>
        <v>51837409.799999997</v>
      </c>
      <c r="F79" s="214">
        <f t="shared" si="27"/>
        <v>51541608.539999999</v>
      </c>
      <c r="G79" s="214">
        <f t="shared" si="27"/>
        <v>50143773.75</v>
      </c>
      <c r="H79" s="214">
        <f t="shared" si="27"/>
        <v>46721851.019999996</v>
      </c>
      <c r="I79" s="214">
        <f t="shared" si="27"/>
        <v>47800417.799999997</v>
      </c>
      <c r="J79" s="214">
        <f t="shared" si="27"/>
        <v>46102243.859999999</v>
      </c>
      <c r="K79" s="215">
        <f t="shared" si="27"/>
        <v>41432405.619999997</v>
      </c>
      <c r="L79" s="91"/>
      <c r="M79" s="91"/>
      <c r="R79" s="87" t="s">
        <v>252</v>
      </c>
      <c r="S79" s="158">
        <f t="shared" ref="S79:AB79" si="28">AVERAGE(S122,S165,S208,S251,S294,S337)</f>
        <v>1.3329166666666665</v>
      </c>
      <c r="T79" s="158">
        <f t="shared" si="28"/>
        <v>1.3533800000000002</v>
      </c>
      <c r="U79" s="158">
        <f t="shared" si="28"/>
        <v>1.1983950000000001</v>
      </c>
      <c r="V79" s="158">
        <f t="shared" si="28"/>
        <v>1.1213249999999999</v>
      </c>
      <c r="W79" s="158">
        <f t="shared" si="28"/>
        <v>1.1464800000000002</v>
      </c>
      <c r="X79" s="158">
        <f t="shared" si="28"/>
        <v>1.0866133333333334</v>
      </c>
      <c r="Y79" s="158">
        <f t="shared" si="28"/>
        <v>0.94425666666666663</v>
      </c>
      <c r="Z79" s="158">
        <f t="shared" si="28"/>
        <v>0.93443166666666677</v>
      </c>
      <c r="AA79" s="158">
        <f t="shared" si="28"/>
        <v>0.94350166666666679</v>
      </c>
      <c r="AB79" s="160">
        <f t="shared" si="28"/>
        <v>1.4656800000000001</v>
      </c>
      <c r="AL79" s="91"/>
    </row>
    <row r="80" spans="1:38" x14ac:dyDescent="0.25">
      <c r="A80" s="87" t="s">
        <v>253</v>
      </c>
      <c r="B80" s="213">
        <f t="shared" ref="B80:K80" si="29">B123+B166+B209+B252+B295+B338</f>
        <v>1127388.2999999998</v>
      </c>
      <c r="C80" s="213">
        <f t="shared" si="29"/>
        <v>950491.66999999993</v>
      </c>
      <c r="D80" s="213">
        <f t="shared" si="29"/>
        <v>1272410.3600000001</v>
      </c>
      <c r="E80" s="213">
        <f t="shared" si="29"/>
        <v>1628825.39</v>
      </c>
      <c r="F80" s="213">
        <f t="shared" si="29"/>
        <v>1432024.35</v>
      </c>
      <c r="G80" s="213">
        <f t="shared" si="29"/>
        <v>1425729.77</v>
      </c>
      <c r="H80" s="213">
        <f t="shared" si="29"/>
        <v>1486145.19</v>
      </c>
      <c r="I80" s="213">
        <f t="shared" si="29"/>
        <v>1361819.3900000001</v>
      </c>
      <c r="J80" s="213">
        <f t="shared" si="29"/>
        <v>1314992.69</v>
      </c>
      <c r="K80" s="212">
        <f t="shared" si="29"/>
        <v>1466153.66</v>
      </c>
      <c r="L80" s="91"/>
      <c r="M80" s="91"/>
      <c r="R80" s="87" t="s">
        <v>253</v>
      </c>
      <c r="S80" s="159">
        <f t="shared" ref="S80:AB80" si="30">AVERAGE(S123,S166,S209,S252,S295,S338)</f>
        <v>1.7163899999999999</v>
      </c>
      <c r="T80" s="159">
        <f t="shared" si="30"/>
        <v>2.0019416666666667</v>
      </c>
      <c r="U80" s="159">
        <f t="shared" si="30"/>
        <v>3.5752549999999998</v>
      </c>
      <c r="V80" s="159">
        <f t="shared" si="30"/>
        <v>4.0627966666666664</v>
      </c>
      <c r="W80" s="159">
        <f t="shared" si="30"/>
        <v>2.9751750000000001</v>
      </c>
      <c r="X80" s="159">
        <f t="shared" si="30"/>
        <v>2.496283333333333</v>
      </c>
      <c r="Y80" s="159">
        <f t="shared" si="30"/>
        <v>2.5615983333333334</v>
      </c>
      <c r="Z80" s="159">
        <f t="shared" si="30"/>
        <v>2.0948666666666669</v>
      </c>
      <c r="AA80" s="159">
        <f t="shared" si="30"/>
        <v>1.8469733333333334</v>
      </c>
      <c r="AB80" s="161">
        <f t="shared" si="30"/>
        <v>1.4659800000000001</v>
      </c>
      <c r="AL80" s="91"/>
    </row>
    <row r="81" spans="1:38" x14ac:dyDescent="0.25">
      <c r="A81" s="87" t="s">
        <v>254</v>
      </c>
      <c r="B81" s="212">
        <f t="shared" ref="B81:K81" si="31">B124+B167+B210+B253+B296+B339</f>
        <v>1262155.6599999999</v>
      </c>
      <c r="C81" s="212">
        <f t="shared" si="31"/>
        <v>1325391.1400000001</v>
      </c>
      <c r="D81" s="212">
        <f t="shared" si="31"/>
        <v>1132448.73</v>
      </c>
      <c r="E81" s="212">
        <f t="shared" si="31"/>
        <v>1115803.53</v>
      </c>
      <c r="F81" s="212">
        <f t="shared" si="31"/>
        <v>1002000.13</v>
      </c>
      <c r="G81" s="212">
        <f t="shared" si="31"/>
        <v>835312.62</v>
      </c>
      <c r="H81" s="212">
        <f t="shared" si="31"/>
        <v>963653.6100000001</v>
      </c>
      <c r="I81" s="212">
        <f t="shared" si="31"/>
        <v>1186624.6800000002</v>
      </c>
      <c r="J81" s="212">
        <f t="shared" si="31"/>
        <v>1145512.99</v>
      </c>
      <c r="K81" s="212">
        <f t="shared" si="31"/>
        <v>1172391.53</v>
      </c>
      <c r="L81" s="91"/>
      <c r="M81" s="91"/>
      <c r="R81" s="87" t="s">
        <v>254</v>
      </c>
      <c r="S81" s="161">
        <f t="shared" ref="S81:AB81" si="32">AVERAGE(S124,S167,S210,S253,S296,S339)</f>
        <v>1.312875</v>
      </c>
      <c r="T81" s="161">
        <f t="shared" si="32"/>
        <v>1.5580916666666667</v>
      </c>
      <c r="U81" s="161">
        <f t="shared" si="32"/>
        <v>0.65266666666666673</v>
      </c>
      <c r="V81" s="161">
        <f t="shared" si="32"/>
        <v>-0.2229916666666667</v>
      </c>
      <c r="W81" s="161">
        <f t="shared" si="32"/>
        <v>1.11165</v>
      </c>
      <c r="X81" s="161">
        <f t="shared" si="32"/>
        <v>0.77971000000000001</v>
      </c>
      <c r="Y81" s="161">
        <f t="shared" si="32"/>
        <v>0.95721666666666672</v>
      </c>
      <c r="Z81" s="161">
        <f t="shared" si="32"/>
        <v>0.88195499999999993</v>
      </c>
      <c r="AA81" s="161">
        <f t="shared" si="32"/>
        <v>0.77632333333333337</v>
      </c>
      <c r="AB81" s="161">
        <f t="shared" si="32"/>
        <v>0.40823999999999999</v>
      </c>
      <c r="AL81" s="91"/>
    </row>
    <row r="82" spans="1:38" x14ac:dyDescent="0.25">
      <c r="A82" s="87" t="s">
        <v>255</v>
      </c>
      <c r="B82" s="212">
        <f t="shared" ref="B82:K82" si="33">B125+B168+B211+B254+B297+B340</f>
        <v>1063268.28</v>
      </c>
      <c r="C82" s="212">
        <f t="shared" si="33"/>
        <v>1203219.57</v>
      </c>
      <c r="D82" s="212">
        <f t="shared" si="33"/>
        <v>1295046.93</v>
      </c>
      <c r="E82" s="212">
        <f t="shared" si="33"/>
        <v>1199082.4200000002</v>
      </c>
      <c r="F82" s="212">
        <f t="shared" si="33"/>
        <v>1222572.98</v>
      </c>
      <c r="G82" s="212">
        <f t="shared" si="33"/>
        <v>1160646.25</v>
      </c>
      <c r="H82" s="212">
        <f t="shared" si="33"/>
        <v>1146373.6800000002</v>
      </c>
      <c r="I82" s="212">
        <f t="shared" si="33"/>
        <v>1212372.4099999999</v>
      </c>
      <c r="J82" s="212">
        <f t="shared" si="33"/>
        <v>1318941.04</v>
      </c>
      <c r="K82" s="212">
        <f t="shared" si="33"/>
        <v>1245600.6599999999</v>
      </c>
      <c r="L82" s="91"/>
      <c r="M82" s="91"/>
      <c r="R82" s="87" t="s">
        <v>255</v>
      </c>
      <c r="S82" s="161">
        <f t="shared" ref="S82:AB82" si="34">AVERAGE(S125,S168,S211,S254,S297,S340)</f>
        <v>0.92036333333333342</v>
      </c>
      <c r="T82" s="161">
        <f t="shared" si="34"/>
        <v>0.95301333333333338</v>
      </c>
      <c r="U82" s="161">
        <f t="shared" si="34"/>
        <v>0.870085</v>
      </c>
      <c r="V82" s="161">
        <f t="shared" si="34"/>
        <v>0.78940166666666667</v>
      </c>
      <c r="W82" s="161">
        <f t="shared" si="34"/>
        <v>0.88861500000000004</v>
      </c>
      <c r="X82" s="161">
        <f t="shared" si="34"/>
        <v>0.78585999999999989</v>
      </c>
      <c r="Y82" s="161">
        <f t="shared" si="34"/>
        <v>0.72845499999999996</v>
      </c>
      <c r="Z82" s="161">
        <f t="shared" si="34"/>
        <v>0.75089000000000006</v>
      </c>
      <c r="AA82" s="161">
        <f t="shared" si="34"/>
        <v>0.8067899999999999</v>
      </c>
      <c r="AB82" s="161">
        <f t="shared" si="34"/>
        <v>0.15562000000000001</v>
      </c>
      <c r="AL82" s="91"/>
    </row>
    <row r="83" spans="1:38" x14ac:dyDescent="0.25">
      <c r="A83" s="87" t="s">
        <v>256</v>
      </c>
      <c r="B83" s="212">
        <f t="shared" ref="B83:K83" si="35">B126+B169+B212+B255+B298+B341</f>
        <v>1494175.48</v>
      </c>
      <c r="C83" s="212">
        <f t="shared" si="35"/>
        <v>1417100.28</v>
      </c>
      <c r="D83" s="212">
        <f t="shared" si="35"/>
        <v>1327585.3499999999</v>
      </c>
      <c r="E83" s="212">
        <f t="shared" si="35"/>
        <v>1363991.97</v>
      </c>
      <c r="F83" s="212">
        <f t="shared" si="35"/>
        <v>1321507.45</v>
      </c>
      <c r="G83" s="212">
        <f t="shared" si="35"/>
        <v>1344540.92</v>
      </c>
      <c r="H83" s="212">
        <f t="shared" si="35"/>
        <v>1313473.8600000001</v>
      </c>
      <c r="I83" s="212">
        <f t="shared" si="35"/>
        <v>1347015.9000000001</v>
      </c>
      <c r="J83" s="212">
        <f t="shared" si="35"/>
        <v>1375088.72</v>
      </c>
      <c r="K83" s="212">
        <f t="shared" si="35"/>
        <v>1375962.06</v>
      </c>
      <c r="L83" s="91"/>
      <c r="M83" s="91"/>
      <c r="R83" s="87" t="s">
        <v>256</v>
      </c>
      <c r="S83" s="161">
        <f t="shared" ref="S83:AB83" si="36">AVERAGE(S126,S169,S212,S255,S298,S341)</f>
        <v>8.6779999999999996E-2</v>
      </c>
      <c r="T83" s="161">
        <f t="shared" si="36"/>
        <v>0.14798</v>
      </c>
      <c r="U83" s="161">
        <f t="shared" si="36"/>
        <v>0.18562000000000001</v>
      </c>
      <c r="V83" s="161">
        <f t="shared" si="36"/>
        <v>0.20216999999999999</v>
      </c>
      <c r="W83" s="161">
        <f t="shared" si="36"/>
        <v>0.26716000000000001</v>
      </c>
      <c r="X83" s="161">
        <f t="shared" si="36"/>
        <v>0.25340000000000001</v>
      </c>
      <c r="Y83" s="161">
        <f t="shared" si="36"/>
        <v>0.17454</v>
      </c>
      <c r="Z83" s="161">
        <f t="shared" si="36"/>
        <v>0.18629000000000001</v>
      </c>
      <c r="AA83" s="161">
        <f t="shared" si="36"/>
        <v>0.17979000000000001</v>
      </c>
      <c r="AB83" s="161">
        <f t="shared" si="36"/>
        <v>0.14255999999999999</v>
      </c>
      <c r="AL83" s="91"/>
    </row>
    <row r="84" spans="1:38" x14ac:dyDescent="0.25">
      <c r="A84" s="87" t="s">
        <v>257</v>
      </c>
      <c r="B84" s="213">
        <f t="shared" ref="B84:K84" si="37">B127+B170+B213+B256+B299+B342</f>
        <v>4536239.8600000003</v>
      </c>
      <c r="C84" s="213">
        <f t="shared" si="37"/>
        <v>4234372.0200000005</v>
      </c>
      <c r="D84" s="213">
        <f t="shared" si="37"/>
        <v>3688054.47</v>
      </c>
      <c r="E84" s="213">
        <f t="shared" si="37"/>
        <v>3975896.6999999997</v>
      </c>
      <c r="F84" s="213">
        <f t="shared" si="37"/>
        <v>4529849.42</v>
      </c>
      <c r="G84" s="213">
        <f t="shared" si="37"/>
        <v>4492542.45</v>
      </c>
      <c r="H84" s="213">
        <f t="shared" si="37"/>
        <v>5096282.74</v>
      </c>
      <c r="I84" s="213">
        <f t="shared" si="37"/>
        <v>5455577.4000000004</v>
      </c>
      <c r="J84" s="213">
        <f t="shared" si="37"/>
        <v>5447889.8799999999</v>
      </c>
      <c r="K84" s="212">
        <f t="shared" si="37"/>
        <v>5016776.88</v>
      </c>
      <c r="L84" s="91"/>
      <c r="M84" s="91"/>
      <c r="R84" s="87" t="s">
        <v>257</v>
      </c>
      <c r="S84" s="159">
        <f t="shared" ref="S84:AB84" si="38">AVERAGE(S127,S170,S213,S256,S299,S342)</f>
        <v>1.9129616666666667</v>
      </c>
      <c r="T84" s="159">
        <f t="shared" si="38"/>
        <v>1.8621833333333333</v>
      </c>
      <c r="U84" s="159">
        <f t="shared" si="38"/>
        <v>1.5935533333333334</v>
      </c>
      <c r="V84" s="159">
        <f t="shared" si="38"/>
        <v>1.6237983333333332</v>
      </c>
      <c r="W84" s="159">
        <f t="shared" si="38"/>
        <v>1.7551183333333336</v>
      </c>
      <c r="X84" s="159">
        <f t="shared" si="38"/>
        <v>1.771555</v>
      </c>
      <c r="Y84" s="159">
        <f t="shared" si="38"/>
        <v>1.5664383333333334</v>
      </c>
      <c r="Z84" s="159">
        <f t="shared" si="38"/>
        <v>1.3738433333333333</v>
      </c>
      <c r="AA84" s="159">
        <f t="shared" si="38"/>
        <v>1.2413466666666666</v>
      </c>
      <c r="AB84" s="161">
        <f t="shared" si="38"/>
        <v>1.4235333333333333</v>
      </c>
      <c r="AL84" s="91"/>
    </row>
    <row r="85" spans="1:38" x14ac:dyDescent="0.25">
      <c r="A85" s="87" t="s">
        <v>258</v>
      </c>
      <c r="B85" s="214">
        <f t="shared" ref="B85:K85" si="39">B128+B171+B214+B257+B300+B343</f>
        <v>11631.019999999999</v>
      </c>
      <c r="C85" s="214">
        <f t="shared" si="39"/>
        <v>12456.19</v>
      </c>
      <c r="D85" s="214">
        <f t="shared" si="39"/>
        <v>14225.81</v>
      </c>
      <c r="E85" s="214">
        <f t="shared" si="39"/>
        <v>13320.239999999998</v>
      </c>
      <c r="F85" s="214">
        <f t="shared" si="39"/>
        <v>15677.44</v>
      </c>
      <c r="G85" s="214">
        <f t="shared" si="39"/>
        <v>14278.24</v>
      </c>
      <c r="H85" s="214">
        <f t="shared" si="39"/>
        <v>14521.149999999998</v>
      </c>
      <c r="I85" s="214">
        <f t="shared" si="39"/>
        <v>13970.97</v>
      </c>
      <c r="J85" s="214">
        <f t="shared" si="39"/>
        <v>15556.760000000002</v>
      </c>
      <c r="K85" s="212">
        <f t="shared" si="39"/>
        <v>14525.76</v>
      </c>
      <c r="L85" s="91"/>
      <c r="M85" s="91"/>
      <c r="R85" s="87" t="s">
        <v>258</v>
      </c>
      <c r="S85" s="158">
        <f t="shared" ref="S85:AB85" si="40">AVERAGE(S128,S171,S214,S257,S300,S343)</f>
        <v>1.9740000000000001E-2</v>
      </c>
      <c r="T85" s="158">
        <f t="shared" si="40"/>
        <v>1.687E-2</v>
      </c>
      <c r="U85" s="158">
        <f t="shared" si="40"/>
        <v>8.0999999999999996E-3</v>
      </c>
      <c r="V85" s="158">
        <f t="shared" si="40"/>
        <v>3.64E-3</v>
      </c>
      <c r="W85" s="158">
        <f t="shared" si="40"/>
        <v>1.239E-2</v>
      </c>
      <c r="X85" s="158">
        <f t="shared" si="40"/>
        <v>6.77E-3</v>
      </c>
      <c r="Y85" s="158">
        <f t="shared" si="40"/>
        <v>6.0299999999999998E-3</v>
      </c>
      <c r="Z85" s="158">
        <f t="shared" si="40"/>
        <v>5.7400000000000003E-3</v>
      </c>
      <c r="AA85" s="158">
        <f t="shared" si="40"/>
        <v>5.8700000000000002E-3</v>
      </c>
      <c r="AB85" s="158">
        <f t="shared" si="40"/>
        <v>5.2100000000000002E-3</v>
      </c>
      <c r="AL85" s="91"/>
    </row>
    <row r="86" spans="1:38" x14ac:dyDescent="0.25">
      <c r="A86" s="87" t="s">
        <v>259</v>
      </c>
      <c r="B86" s="212">
        <f t="shared" ref="B86:K86" si="41">B129+B172+B215+B258+B301+B344</f>
        <v>13475533.890000001</v>
      </c>
      <c r="C86" s="212">
        <f t="shared" si="41"/>
        <v>12663180.640000001</v>
      </c>
      <c r="D86" s="212">
        <f t="shared" si="41"/>
        <v>12560645.43</v>
      </c>
      <c r="E86" s="212">
        <f t="shared" si="41"/>
        <v>12097076.550000001</v>
      </c>
      <c r="F86" s="212">
        <f t="shared" si="41"/>
        <v>12397089.58</v>
      </c>
      <c r="G86" s="212">
        <f t="shared" si="41"/>
        <v>12052776.529999999</v>
      </c>
      <c r="H86" s="212">
        <f t="shared" si="41"/>
        <v>12733481.050000001</v>
      </c>
      <c r="I86" s="212">
        <f t="shared" si="41"/>
        <v>12429446.800000001</v>
      </c>
      <c r="J86" s="212">
        <f t="shared" si="41"/>
        <v>11204536.92</v>
      </c>
      <c r="K86" s="212">
        <f t="shared" si="41"/>
        <v>10365092.030000001</v>
      </c>
      <c r="L86" s="91"/>
      <c r="M86" s="91"/>
      <c r="R86" s="87" t="s">
        <v>259</v>
      </c>
      <c r="S86" s="161">
        <f t="shared" ref="S86:AB86" si="42">AVERAGE(S129,S172,S215,S258,S301,S344)</f>
        <v>1.0058383333333334</v>
      </c>
      <c r="T86" s="161">
        <f t="shared" si="42"/>
        <v>0.91501333333333335</v>
      </c>
      <c r="U86" s="161">
        <f t="shared" si="42"/>
        <v>0.914435</v>
      </c>
      <c r="V86" s="161">
        <f t="shared" si="42"/>
        <v>0.80643999999999993</v>
      </c>
      <c r="W86" s="161">
        <f t="shared" si="42"/>
        <v>0.93160666666666658</v>
      </c>
      <c r="X86" s="161">
        <f t="shared" si="42"/>
        <v>0.84185500000000013</v>
      </c>
      <c r="Y86" s="161">
        <f t="shared" si="42"/>
        <v>0.8736799999999999</v>
      </c>
      <c r="Z86" s="161">
        <f t="shared" si="42"/>
        <v>0.77773833333333331</v>
      </c>
      <c r="AA86" s="161">
        <f t="shared" si="42"/>
        <v>0.78117166666666671</v>
      </c>
      <c r="AB86" s="161">
        <f t="shared" si="42"/>
        <v>0.87327666666666659</v>
      </c>
      <c r="AL86" s="91"/>
    </row>
    <row r="87" spans="1:38" x14ac:dyDescent="0.25">
      <c r="A87" s="87" t="s">
        <v>260</v>
      </c>
      <c r="B87" s="214">
        <f t="shared" ref="B87:J87" si="43">B130+B173+B216+B259+B302+B345</f>
        <v>21184500.460000001</v>
      </c>
      <c r="C87" s="214">
        <f t="shared" si="43"/>
        <v>20339224.619999997</v>
      </c>
      <c r="D87" s="214">
        <f t="shared" si="43"/>
        <v>20755229.859999999</v>
      </c>
      <c r="E87" s="214">
        <f t="shared" si="43"/>
        <v>20325953.309999999</v>
      </c>
      <c r="F87" s="214">
        <f t="shared" si="43"/>
        <v>20725937.039999999</v>
      </c>
      <c r="G87" s="214">
        <f t="shared" si="43"/>
        <v>20412191.460000001</v>
      </c>
      <c r="H87" s="214">
        <f t="shared" si="43"/>
        <v>21392022.350000001</v>
      </c>
      <c r="I87" s="214">
        <f t="shared" si="43"/>
        <v>19941007.82</v>
      </c>
      <c r="J87" s="214">
        <f t="shared" si="43"/>
        <v>20660206.490000002</v>
      </c>
      <c r="K87" s="212">
        <f>K130+K173+K216+K259+K302+K345</f>
        <v>19980490.759999998</v>
      </c>
      <c r="L87" s="91"/>
      <c r="M87" s="91"/>
      <c r="R87" s="87" t="s">
        <v>260</v>
      </c>
      <c r="S87" s="158">
        <f t="shared" ref="S87:AB87" si="44">AVERAGE(S130,S173,S216,S259,S302,S345)</f>
        <v>1.2976833333333333</v>
      </c>
      <c r="T87" s="158">
        <f t="shared" si="44"/>
        <v>1.2062299999999999</v>
      </c>
      <c r="U87" s="158">
        <f t="shared" si="44"/>
        <v>1.2620899999999999</v>
      </c>
      <c r="V87" s="158">
        <f t="shared" si="44"/>
        <v>1.1731966666666667</v>
      </c>
      <c r="W87" s="158">
        <f t="shared" si="44"/>
        <v>1.1425433333333332</v>
      </c>
      <c r="X87" s="158">
        <f t="shared" si="44"/>
        <v>1.1553533333333335</v>
      </c>
      <c r="Y87" s="158">
        <f t="shared" si="44"/>
        <v>1.1466066666666668</v>
      </c>
      <c r="Z87" s="158">
        <f t="shared" si="44"/>
        <v>1.0450783333333333</v>
      </c>
      <c r="AA87" s="158">
        <f t="shared" si="44"/>
        <v>1.1014083333333333</v>
      </c>
      <c r="AB87" s="161">
        <f t="shared" si="44"/>
        <v>1.1885666666666668</v>
      </c>
      <c r="AL87" s="91"/>
    </row>
    <row r="88" spans="1:38" x14ac:dyDescent="0.25">
      <c r="A88" s="87" t="s">
        <v>261</v>
      </c>
      <c r="B88" s="213">
        <f t="shared" ref="B88:K88" si="45">B131+B174+B217+B260+B303+B346</f>
        <v>51857195.519999996</v>
      </c>
      <c r="C88" s="213">
        <f t="shared" si="45"/>
        <v>49499985.240000002</v>
      </c>
      <c r="D88" s="213">
        <f t="shared" si="45"/>
        <v>49427399.229999997</v>
      </c>
      <c r="E88" s="213">
        <f t="shared" si="45"/>
        <v>50865035.219999999</v>
      </c>
      <c r="F88" s="213">
        <f t="shared" si="45"/>
        <v>50965528.049999997</v>
      </c>
      <c r="G88" s="213">
        <f t="shared" si="45"/>
        <v>51569424.939999998</v>
      </c>
      <c r="H88" s="213">
        <f t="shared" si="45"/>
        <v>53087634.370000005</v>
      </c>
      <c r="I88" s="213">
        <f t="shared" si="45"/>
        <v>53604450.18999999</v>
      </c>
      <c r="J88" s="213">
        <f t="shared" si="45"/>
        <v>51867069.529999994</v>
      </c>
      <c r="K88" s="212">
        <f t="shared" si="45"/>
        <v>50366680.399999991</v>
      </c>
      <c r="L88" s="91"/>
      <c r="M88" s="91"/>
      <c r="R88" s="87" t="s">
        <v>261</v>
      </c>
      <c r="S88" s="159">
        <f t="shared" ref="S88:AB88" si="46">AVERAGE(S131,S174,S217,S260,S303,S346)</f>
        <v>2.3767766666666668</v>
      </c>
      <c r="T88" s="159">
        <f t="shared" si="46"/>
        <v>2.3085</v>
      </c>
      <c r="U88" s="159">
        <f t="shared" si="46"/>
        <v>2.4657083333333336</v>
      </c>
      <c r="V88" s="159">
        <f t="shared" si="46"/>
        <v>2.2771600000000003</v>
      </c>
      <c r="W88" s="159">
        <f t="shared" si="46"/>
        <v>2.0929716666666667</v>
      </c>
      <c r="X88" s="159">
        <f t="shared" si="46"/>
        <v>2.0885583333333333</v>
      </c>
      <c r="Y88" s="159">
        <f t="shared" si="46"/>
        <v>2.0601566666666664</v>
      </c>
      <c r="Z88" s="159">
        <f t="shared" si="46"/>
        <v>1.9652183333333333</v>
      </c>
      <c r="AA88" s="159">
        <f t="shared" si="46"/>
        <v>1.8838483333333331</v>
      </c>
      <c r="AB88" s="161">
        <f t="shared" si="46"/>
        <v>2.9191400000000001</v>
      </c>
      <c r="AL88" s="91"/>
    </row>
    <row r="89" spans="1:38" x14ac:dyDescent="0.25">
      <c r="A89" s="87" t="s">
        <v>262</v>
      </c>
      <c r="B89" s="214">
        <f t="shared" ref="B89:K89" si="47">B132+B175+B218+B261+B304+B347</f>
        <v>8718611.9000000004</v>
      </c>
      <c r="C89" s="214">
        <f t="shared" si="47"/>
        <v>8023987.0000000009</v>
      </c>
      <c r="D89" s="214">
        <f t="shared" si="47"/>
        <v>8267359.9000000004</v>
      </c>
      <c r="E89" s="214">
        <f t="shared" si="47"/>
        <v>8740648.3000000007</v>
      </c>
      <c r="F89" s="214">
        <f t="shared" si="47"/>
        <v>8754802.5</v>
      </c>
      <c r="G89" s="214">
        <f t="shared" si="47"/>
        <v>7677053.6999999993</v>
      </c>
      <c r="H89" s="214">
        <f t="shared" si="47"/>
        <v>8108071</v>
      </c>
      <c r="I89" s="214">
        <f t="shared" si="47"/>
        <v>7973031.7000000002</v>
      </c>
      <c r="J89" s="214">
        <f t="shared" si="47"/>
        <v>8004869</v>
      </c>
      <c r="K89" s="212">
        <f t="shared" si="47"/>
        <v>8388356.5900000008</v>
      </c>
      <c r="L89" s="91"/>
      <c r="M89" s="91"/>
      <c r="R89" s="87" t="s">
        <v>262</v>
      </c>
      <c r="S89" s="158">
        <f t="shared" ref="S89:AB89" si="48">AVERAGE(S132,S175,S218,S261,S304,S347)</f>
        <v>1.2389783333333333</v>
      </c>
      <c r="T89" s="158">
        <f t="shared" si="48"/>
        <v>1.2638499999999999</v>
      </c>
      <c r="U89" s="158">
        <f t="shared" si="48"/>
        <v>1.3214750000000002</v>
      </c>
      <c r="V89" s="158">
        <f t="shared" si="48"/>
        <v>1.4118299999999999</v>
      </c>
      <c r="W89" s="158">
        <f t="shared" si="48"/>
        <v>1.3917950000000001</v>
      </c>
      <c r="X89" s="158">
        <f t="shared" si="48"/>
        <v>1.1689083333333332</v>
      </c>
      <c r="Y89" s="158">
        <f t="shared" si="48"/>
        <v>1.1362366666666668</v>
      </c>
      <c r="Z89" s="158">
        <f t="shared" si="48"/>
        <v>1.03406</v>
      </c>
      <c r="AA89" s="158">
        <f t="shared" si="48"/>
        <v>1.0237800000000001</v>
      </c>
      <c r="AB89" s="161">
        <f t="shared" si="48"/>
        <v>0.54613999999999996</v>
      </c>
      <c r="AL89" s="91"/>
    </row>
    <row r="90" spans="1:38" x14ac:dyDescent="0.25">
      <c r="A90" s="87" t="s">
        <v>263</v>
      </c>
      <c r="B90" s="213">
        <f t="shared" ref="B90:K90" si="49">B133+B176+B219+B262+B305+B348</f>
        <v>18878979.789999999</v>
      </c>
      <c r="C90" s="213">
        <f t="shared" si="49"/>
        <v>18788721.560000002</v>
      </c>
      <c r="D90" s="213">
        <f t="shared" si="49"/>
        <v>17583624.650000002</v>
      </c>
      <c r="E90" s="213">
        <f t="shared" si="49"/>
        <v>17930371.189999998</v>
      </c>
      <c r="F90" s="213">
        <f t="shared" si="49"/>
        <v>19033250.449999999</v>
      </c>
      <c r="G90" s="213">
        <f t="shared" si="49"/>
        <v>18735553.810000002</v>
      </c>
      <c r="H90" s="213">
        <f t="shared" si="49"/>
        <v>18677754.68</v>
      </c>
      <c r="I90" s="213">
        <f t="shared" si="49"/>
        <v>19500395.800000001</v>
      </c>
      <c r="J90" s="213">
        <f t="shared" si="49"/>
        <v>19248941.59</v>
      </c>
      <c r="K90" s="212">
        <f t="shared" si="49"/>
        <v>17741502.400000002</v>
      </c>
      <c r="L90" s="91"/>
      <c r="M90" s="91"/>
      <c r="R90" s="87" t="s">
        <v>263</v>
      </c>
      <c r="S90" s="159">
        <f t="shared" ref="S90:AB90" si="50">AVERAGE(S133,S176,S219,S262,S305,S348)</f>
        <v>3.6886933333333332</v>
      </c>
      <c r="T90" s="159">
        <f t="shared" si="50"/>
        <v>2.3397533333333334</v>
      </c>
      <c r="U90" s="159">
        <f t="shared" si="50"/>
        <v>2.5269966666666668</v>
      </c>
      <c r="V90" s="159">
        <f t="shared" si="50"/>
        <v>2.7142266666666668</v>
      </c>
      <c r="W90" s="159">
        <f t="shared" si="50"/>
        <v>2.6195866666666667</v>
      </c>
      <c r="X90" s="159">
        <f t="shared" si="50"/>
        <v>2.6693416666666665</v>
      </c>
      <c r="Y90" s="159">
        <f t="shared" si="50"/>
        <v>2.4234883333333332</v>
      </c>
      <c r="Z90" s="159">
        <f t="shared" si="50"/>
        <v>2.2759883333333328</v>
      </c>
      <c r="AA90" s="159">
        <f t="shared" si="50"/>
        <v>2.2587466666666667</v>
      </c>
      <c r="AB90" s="161">
        <f t="shared" si="50"/>
        <v>2.2149933333333336</v>
      </c>
      <c r="AL90" s="91"/>
    </row>
    <row r="91" spans="1:38" x14ac:dyDescent="0.25">
      <c r="A91" s="87" t="s">
        <v>264</v>
      </c>
      <c r="B91" s="214">
        <f t="shared" ref="B91:K91" si="51">B134+B177+B220+B263+B306+B349</f>
        <v>2276454.02</v>
      </c>
      <c r="C91" s="214">
        <f t="shared" si="51"/>
        <v>2213296.08</v>
      </c>
      <c r="D91" s="214">
        <f t="shared" si="51"/>
        <v>2267304.52</v>
      </c>
      <c r="E91" s="214">
        <f t="shared" si="51"/>
        <v>2242431.2000000002</v>
      </c>
      <c r="F91" s="214">
        <f t="shared" si="51"/>
        <v>2160756.73</v>
      </c>
      <c r="G91" s="214">
        <f t="shared" si="51"/>
        <v>2178137.9899999998</v>
      </c>
      <c r="H91" s="214">
        <f t="shared" si="51"/>
        <v>2334967.63</v>
      </c>
      <c r="I91" s="214">
        <f t="shared" si="51"/>
        <v>2374119.7299999995</v>
      </c>
      <c r="J91" s="214">
        <f t="shared" si="51"/>
        <v>2357957.8000000003</v>
      </c>
      <c r="K91" s="212">
        <f t="shared" si="51"/>
        <v>2300858.86</v>
      </c>
      <c r="L91" s="91"/>
      <c r="M91" s="91"/>
      <c r="R91" s="87" t="s">
        <v>264</v>
      </c>
      <c r="S91" s="158">
        <f t="shared" ref="S91:AB91" si="52">AVERAGE(S134,S177,S220,S263,S306,S349)</f>
        <v>1.8132716666666664</v>
      </c>
      <c r="T91" s="158">
        <f t="shared" si="52"/>
        <v>1.7609066666666668</v>
      </c>
      <c r="U91" s="158">
        <f t="shared" si="52"/>
        <v>1.7804616666666668</v>
      </c>
      <c r="V91" s="158">
        <f t="shared" si="52"/>
        <v>1.5747</v>
      </c>
      <c r="W91" s="158">
        <f t="shared" si="52"/>
        <v>1.4549050000000001</v>
      </c>
      <c r="X91" s="158">
        <f t="shared" si="52"/>
        <v>1.4112616666666664</v>
      </c>
      <c r="Y91" s="158">
        <f t="shared" si="52"/>
        <v>1.4326733333333335</v>
      </c>
      <c r="Z91" s="158">
        <f t="shared" si="52"/>
        <v>1.4019550000000001</v>
      </c>
      <c r="AA91" s="158">
        <f t="shared" si="52"/>
        <v>1.3089583333333334</v>
      </c>
      <c r="AB91" s="161">
        <f t="shared" si="52"/>
        <v>1.3615450000000002</v>
      </c>
      <c r="AL91" s="91"/>
    </row>
    <row r="92" spans="1:38" x14ac:dyDescent="0.25">
      <c r="A92" s="87" t="s">
        <v>265</v>
      </c>
      <c r="B92" s="213">
        <f t="shared" ref="B92:K92" si="53">B135+B178+B221+B264+B307+B350</f>
        <v>12563586.279999999</v>
      </c>
      <c r="C92" s="213">
        <f t="shared" si="53"/>
        <v>11200505.880000001</v>
      </c>
      <c r="D92" s="213">
        <f t="shared" si="53"/>
        <v>11036823.810000001</v>
      </c>
      <c r="E92" s="213">
        <f t="shared" si="53"/>
        <v>11037535.710000001</v>
      </c>
      <c r="F92" s="213">
        <f t="shared" si="53"/>
        <v>10735631.08</v>
      </c>
      <c r="G92" s="213">
        <f t="shared" si="53"/>
        <v>10834369.379999999</v>
      </c>
      <c r="H92" s="213">
        <f t="shared" si="53"/>
        <v>11199367.85</v>
      </c>
      <c r="I92" s="213">
        <f t="shared" si="53"/>
        <v>11459858.550000001</v>
      </c>
      <c r="J92" s="213">
        <f t="shared" si="53"/>
        <v>9943485.9000000004</v>
      </c>
      <c r="K92" s="212">
        <f t="shared" si="53"/>
        <v>8974392.6699999999</v>
      </c>
      <c r="L92" s="91"/>
      <c r="M92" s="91"/>
      <c r="R92" s="87" t="s">
        <v>265</v>
      </c>
      <c r="S92" s="159">
        <f t="shared" ref="S92:AB92" si="54">AVERAGE(S135,S178,S221,S264,S307,S350)</f>
        <v>3.09728</v>
      </c>
      <c r="T92" s="159">
        <f t="shared" si="54"/>
        <v>2.6328933333333331</v>
      </c>
      <c r="U92" s="159">
        <f t="shared" si="54"/>
        <v>2.7465399999999995</v>
      </c>
      <c r="V92" s="159">
        <f t="shared" si="54"/>
        <v>2.7724366666666671</v>
      </c>
      <c r="W92" s="159">
        <f t="shared" si="54"/>
        <v>2.3994749999999998</v>
      </c>
      <c r="X92" s="159">
        <f t="shared" si="54"/>
        <v>2.2577950000000002</v>
      </c>
      <c r="Y92" s="159">
        <f t="shared" si="54"/>
        <v>2.2794416666666666</v>
      </c>
      <c r="Z92" s="159">
        <f t="shared" si="54"/>
        <v>2.1186966666666667</v>
      </c>
      <c r="AA92" s="159">
        <f t="shared" si="54"/>
        <v>2.1958483333333336</v>
      </c>
      <c r="AB92" s="161">
        <f t="shared" si="54"/>
        <v>2.22533</v>
      </c>
      <c r="AL92" s="91"/>
    </row>
    <row r="93" spans="1:38" x14ac:dyDescent="0.25">
      <c r="A93" s="87" t="s">
        <v>266</v>
      </c>
      <c r="B93" s="214">
        <f t="shared" ref="B93:K93" si="55">B136+B179+B222+B265+B308+B351</f>
        <v>11596362.800000001</v>
      </c>
      <c r="C93" s="214">
        <f t="shared" si="55"/>
        <v>10161461.09</v>
      </c>
      <c r="D93" s="214">
        <f t="shared" si="55"/>
        <v>9735883.870000001</v>
      </c>
      <c r="E93" s="214">
        <f t="shared" si="55"/>
        <v>8452712.4199999999</v>
      </c>
      <c r="F93" s="214">
        <f t="shared" si="55"/>
        <v>8310968.4800000004</v>
      </c>
      <c r="G93" s="214">
        <f t="shared" si="55"/>
        <v>8540961.0299999993</v>
      </c>
      <c r="H93" s="214">
        <f t="shared" si="55"/>
        <v>8197726.8800000008</v>
      </c>
      <c r="I93" s="214">
        <f t="shared" si="55"/>
        <v>8346522.129999999</v>
      </c>
      <c r="J93" s="214">
        <f t="shared" si="55"/>
        <v>7781657</v>
      </c>
      <c r="K93" s="212">
        <f t="shared" si="55"/>
        <v>7459222.4399999995</v>
      </c>
      <c r="L93" s="91"/>
      <c r="M93" s="91"/>
      <c r="R93" s="87" t="s">
        <v>266</v>
      </c>
      <c r="S93" s="158">
        <f t="shared" ref="S93:AB93" si="56">AVERAGE(S136,S179,S222,S265,S308,S351)</f>
        <v>1.3002216666666666</v>
      </c>
      <c r="T93" s="158">
        <f t="shared" si="56"/>
        <v>1.2701499999999999</v>
      </c>
      <c r="U93" s="158">
        <f t="shared" si="56"/>
        <v>1.1558999999999999</v>
      </c>
      <c r="V93" s="158">
        <f t="shared" si="56"/>
        <v>1.006815</v>
      </c>
      <c r="W93" s="158">
        <f t="shared" si="56"/>
        <v>0.8686883333333334</v>
      </c>
      <c r="X93" s="158">
        <f t="shared" si="56"/>
        <v>0.93077833333333337</v>
      </c>
      <c r="Y93" s="158">
        <f t="shared" si="56"/>
        <v>0.75384333333333331</v>
      </c>
      <c r="Z93" s="158">
        <f t="shared" si="56"/>
        <v>0.75967499999999999</v>
      </c>
      <c r="AA93" s="158">
        <f t="shared" si="56"/>
        <v>0.79178833333333332</v>
      </c>
      <c r="AB93" s="161">
        <f t="shared" si="56"/>
        <v>0.8308133333333334</v>
      </c>
      <c r="AL93" s="91"/>
    </row>
    <row r="94" spans="1:38" x14ac:dyDescent="0.25">
      <c r="A94" s="87" t="s">
        <v>267</v>
      </c>
      <c r="B94" s="213">
        <f t="shared" ref="B94:K94" si="57">B137+B180+B223+B266+B309+B352</f>
        <v>11555436.18</v>
      </c>
      <c r="C94" s="213">
        <f t="shared" si="57"/>
        <v>10662572.02</v>
      </c>
      <c r="D94" s="213">
        <f t="shared" si="57"/>
        <v>10160317.280000001</v>
      </c>
      <c r="E94" s="213">
        <f t="shared" si="57"/>
        <v>10058965.109999999</v>
      </c>
      <c r="F94" s="213">
        <f t="shared" si="57"/>
        <v>10356756.300000001</v>
      </c>
      <c r="G94" s="213">
        <f t="shared" si="57"/>
        <v>10660902.359999999</v>
      </c>
      <c r="H94" s="213">
        <f t="shared" si="57"/>
        <v>10661276.280000001</v>
      </c>
      <c r="I94" s="213">
        <f t="shared" si="57"/>
        <v>10462919.83</v>
      </c>
      <c r="J94" s="213">
        <f t="shared" si="57"/>
        <v>11145575.77</v>
      </c>
      <c r="K94" s="213">
        <f t="shared" si="57"/>
        <v>9717353.6699999999</v>
      </c>
      <c r="L94" s="91"/>
      <c r="M94" s="91"/>
      <c r="R94" s="154" t="s">
        <v>267</v>
      </c>
      <c r="S94" s="161">
        <f t="shared" ref="S94:AB94" si="58">AVERAGE(S137,S180,S223,S266,S309,S352)</f>
        <v>0.76507166666666659</v>
      </c>
      <c r="T94" s="161">
        <f t="shared" si="58"/>
        <v>0.7311766666666667</v>
      </c>
      <c r="U94" s="161">
        <f t="shared" si="58"/>
        <v>0.73690500000000003</v>
      </c>
      <c r="V94" s="161">
        <f t="shared" si="58"/>
        <v>0.74189000000000005</v>
      </c>
      <c r="W94" s="161">
        <f t="shared" si="58"/>
        <v>0.77879166666666666</v>
      </c>
      <c r="X94" s="161">
        <f t="shared" si="58"/>
        <v>0.79106999999999994</v>
      </c>
      <c r="Y94" s="161">
        <f t="shared" si="58"/>
        <v>0.74881333333333322</v>
      </c>
      <c r="Z94" s="161">
        <f t="shared" si="58"/>
        <v>0.7374883333333333</v>
      </c>
      <c r="AA94" s="161">
        <f t="shared" si="58"/>
        <v>0.73393999999999993</v>
      </c>
      <c r="AB94" s="161">
        <f t="shared" si="58"/>
        <v>0.37111</v>
      </c>
      <c r="AL94" s="91"/>
    </row>
    <row r="95" spans="1:38" ht="11.45" customHeight="1" x14ac:dyDescent="0.25">
      <c r="R95" s="83"/>
      <c r="S95" s="91"/>
      <c r="T95" s="91"/>
      <c r="U95" s="91"/>
      <c r="V95" s="91"/>
      <c r="W95" s="91"/>
      <c r="X95" s="91"/>
      <c r="Y95" s="91"/>
      <c r="Z95" s="91"/>
      <c r="AA95" s="91"/>
      <c r="AB95" s="91"/>
      <c r="AC95" s="91"/>
      <c r="AD95" s="91"/>
      <c r="AE95" s="91"/>
      <c r="AF95" s="91"/>
      <c r="AG95" s="91"/>
      <c r="AH95" s="91"/>
      <c r="AI95" s="91"/>
      <c r="AJ95" s="91"/>
      <c r="AK95" s="91"/>
      <c r="AL95" s="91"/>
    </row>
    <row r="96" spans="1:38" x14ac:dyDescent="0.25">
      <c r="A96" s="83" t="s">
        <v>506</v>
      </c>
      <c r="R96" s="83" t="s">
        <v>506</v>
      </c>
      <c r="T96" s="91"/>
      <c r="U96" s="91"/>
      <c r="V96" s="91"/>
      <c r="W96" s="91"/>
      <c r="X96" s="91"/>
      <c r="Y96" s="91"/>
      <c r="Z96" s="91"/>
      <c r="AA96" s="91"/>
      <c r="AB96" s="91"/>
      <c r="AC96" s="91"/>
      <c r="AD96" s="91"/>
      <c r="AE96" s="91"/>
      <c r="AF96" s="91"/>
      <c r="AG96" s="91"/>
      <c r="AH96" s="91"/>
      <c r="AI96" s="91"/>
      <c r="AJ96" s="91"/>
      <c r="AK96" s="91"/>
      <c r="AL96" s="91"/>
    </row>
    <row r="97" spans="1:38" x14ac:dyDescent="0.25">
      <c r="A97" s="83" t="s">
        <v>240</v>
      </c>
      <c r="B97" s="82" t="s">
        <v>507</v>
      </c>
      <c r="R97" s="83" t="s">
        <v>240</v>
      </c>
      <c r="S97" s="82" t="s">
        <v>507</v>
      </c>
    </row>
    <row r="98" spans="1:38" x14ac:dyDescent="0.25">
      <c r="A98" s="83" t="s">
        <v>508</v>
      </c>
      <c r="R98" s="83" t="s">
        <v>508</v>
      </c>
    </row>
    <row r="99" spans="1:38" x14ac:dyDescent="0.25">
      <c r="A99" s="83" t="s">
        <v>595</v>
      </c>
      <c r="B99" s="149" t="s">
        <v>596</v>
      </c>
      <c r="R99" s="83" t="s">
        <v>595</v>
      </c>
      <c r="S99" s="149" t="s">
        <v>596</v>
      </c>
    </row>
    <row r="100" spans="1:38" x14ac:dyDescent="0.25">
      <c r="A100" s="83" t="s">
        <v>597</v>
      </c>
      <c r="B100" s="146" t="s">
        <v>598</v>
      </c>
      <c r="R100" s="83" t="s">
        <v>597</v>
      </c>
      <c r="S100" s="146" t="s">
        <v>598</v>
      </c>
    </row>
    <row r="101" spans="1:38" x14ac:dyDescent="0.25">
      <c r="A101" s="83"/>
      <c r="B101" s="82"/>
      <c r="R101" s="83"/>
      <c r="S101" s="82"/>
    </row>
    <row r="102" spans="1:38" x14ac:dyDescent="0.25">
      <c r="R102" s="83" t="s">
        <v>218</v>
      </c>
      <c r="T102" s="82" t="s">
        <v>57</v>
      </c>
    </row>
    <row r="103" spans="1:38" x14ac:dyDescent="0.25">
      <c r="A103" s="83" t="s">
        <v>218</v>
      </c>
      <c r="C103" s="82" t="s">
        <v>57</v>
      </c>
      <c r="R103" s="83" t="s">
        <v>592</v>
      </c>
      <c r="T103" s="82" t="s">
        <v>593</v>
      </c>
    </row>
    <row r="104" spans="1:38" x14ac:dyDescent="0.25">
      <c r="A104" s="83" t="s">
        <v>592</v>
      </c>
      <c r="C104" s="82" t="s">
        <v>593</v>
      </c>
      <c r="R104" s="83" t="s">
        <v>501</v>
      </c>
      <c r="T104" s="82" t="s">
        <v>189</v>
      </c>
    </row>
    <row r="105" spans="1:38" x14ac:dyDescent="0.25">
      <c r="A105" s="83" t="s">
        <v>501</v>
      </c>
      <c r="C105" s="82" t="s">
        <v>189</v>
      </c>
      <c r="R105" s="83" t="s">
        <v>601</v>
      </c>
      <c r="T105" s="82" t="s">
        <v>602</v>
      </c>
    </row>
    <row r="106" spans="1:38" x14ac:dyDescent="0.25">
      <c r="A106" s="83" t="s">
        <v>222</v>
      </c>
      <c r="C106" s="82" t="s">
        <v>603</v>
      </c>
      <c r="R106" s="83" t="s">
        <v>222</v>
      </c>
      <c r="T106" s="82" t="s">
        <v>604</v>
      </c>
    </row>
    <row r="108" spans="1:38" x14ac:dyDescent="0.25">
      <c r="A108" s="84" t="s">
        <v>224</v>
      </c>
      <c r="B108" s="107" t="s">
        <v>226</v>
      </c>
      <c r="C108" s="107" t="s">
        <v>227</v>
      </c>
      <c r="D108" s="107" t="s">
        <v>228</v>
      </c>
      <c r="E108" s="107" t="s">
        <v>229</v>
      </c>
      <c r="F108" s="107" t="s">
        <v>230</v>
      </c>
      <c r="G108" s="107" t="s">
        <v>231</v>
      </c>
      <c r="H108" s="107" t="s">
        <v>232</v>
      </c>
      <c r="I108" s="107" t="s">
        <v>233</v>
      </c>
      <c r="J108" s="107" t="s">
        <v>234</v>
      </c>
      <c r="K108" s="107" t="s">
        <v>235</v>
      </c>
      <c r="R108" s="84" t="s">
        <v>224</v>
      </c>
      <c r="S108" s="107" t="s">
        <v>226</v>
      </c>
      <c r="T108" s="107" t="s">
        <v>227</v>
      </c>
      <c r="U108" s="107" t="s">
        <v>228</v>
      </c>
      <c r="V108" s="107" t="s">
        <v>229</v>
      </c>
      <c r="W108" s="107" t="s">
        <v>230</v>
      </c>
      <c r="X108" s="107" t="s">
        <v>231</v>
      </c>
      <c r="Y108" s="107" t="s">
        <v>232</v>
      </c>
      <c r="Z108" s="107" t="s">
        <v>233</v>
      </c>
      <c r="AA108" s="107" t="s">
        <v>234</v>
      </c>
      <c r="AB108" s="107" t="s">
        <v>235</v>
      </c>
      <c r="AL108" s="153"/>
    </row>
    <row r="109" spans="1:38" x14ac:dyDescent="0.25">
      <c r="A109" s="85" t="s">
        <v>237</v>
      </c>
      <c r="B109" s="86" t="s">
        <v>238</v>
      </c>
      <c r="C109" s="86" t="s">
        <v>238</v>
      </c>
      <c r="D109" s="86" t="s">
        <v>238</v>
      </c>
      <c r="E109" s="86" t="s">
        <v>238</v>
      </c>
      <c r="F109" s="86" t="s">
        <v>238</v>
      </c>
      <c r="G109" s="86" t="s">
        <v>238</v>
      </c>
      <c r="H109" s="86" t="s">
        <v>238</v>
      </c>
      <c r="I109" s="86" t="s">
        <v>238</v>
      </c>
      <c r="J109" s="86" t="s">
        <v>238</v>
      </c>
      <c r="K109" s="86" t="s">
        <v>238</v>
      </c>
      <c r="R109" s="85" t="s">
        <v>237</v>
      </c>
      <c r="S109" s="86" t="s">
        <v>238</v>
      </c>
      <c r="T109" s="86" t="s">
        <v>238</v>
      </c>
      <c r="U109" s="86" t="s">
        <v>238</v>
      </c>
      <c r="V109" s="86" t="s">
        <v>238</v>
      </c>
      <c r="W109" s="86" t="s">
        <v>238</v>
      </c>
      <c r="X109" s="86" t="s">
        <v>238</v>
      </c>
      <c r="Y109" s="86" t="s">
        <v>238</v>
      </c>
      <c r="Z109" s="86" t="s">
        <v>238</v>
      </c>
      <c r="AA109" s="86" t="s">
        <v>238</v>
      </c>
      <c r="AB109" s="86" t="s">
        <v>238</v>
      </c>
    </row>
    <row r="110" spans="1:38" x14ac:dyDescent="0.25">
      <c r="A110" s="87" t="s">
        <v>239</v>
      </c>
      <c r="B110" s="147">
        <v>70281140.060000002</v>
      </c>
      <c r="C110" s="147">
        <v>66326525.509999998</v>
      </c>
      <c r="D110" s="147">
        <v>64355977.950000003</v>
      </c>
      <c r="E110" s="147">
        <v>62393305.609999999</v>
      </c>
      <c r="F110" s="147">
        <v>62721097.460000001</v>
      </c>
      <c r="G110" s="147">
        <v>60063773.93</v>
      </c>
      <c r="H110" s="147">
        <v>59149331.469999999</v>
      </c>
      <c r="I110" s="147">
        <v>57048339.490000002</v>
      </c>
      <c r="J110" s="147">
        <v>52530211.600000001</v>
      </c>
      <c r="K110" s="147">
        <v>49758354.710000001</v>
      </c>
      <c r="R110" s="87" t="s">
        <v>239</v>
      </c>
      <c r="S110" s="147">
        <v>1.0936900000000001</v>
      </c>
      <c r="T110" s="147">
        <v>0.97036999999999995</v>
      </c>
      <c r="U110" s="147">
        <v>1.0071099999999999</v>
      </c>
      <c r="V110" s="147">
        <v>1.1453500000000001</v>
      </c>
      <c r="W110" s="147">
        <v>1.38148</v>
      </c>
      <c r="X110" s="147">
        <v>1.58714</v>
      </c>
      <c r="Y110" s="147">
        <v>1.4029</v>
      </c>
      <c r="Z110" s="147">
        <v>1.29444</v>
      </c>
      <c r="AA110" s="147">
        <v>1.25482</v>
      </c>
      <c r="AB110" s="147">
        <v>1.5232699999999999</v>
      </c>
      <c r="AL110" s="91"/>
    </row>
    <row r="111" spans="1:38" x14ac:dyDescent="0.25">
      <c r="A111" s="87" t="s">
        <v>241</v>
      </c>
      <c r="B111" s="90">
        <v>781721.69</v>
      </c>
      <c r="C111" s="90">
        <v>733919.84</v>
      </c>
      <c r="D111" s="90">
        <v>658445.68999999994</v>
      </c>
      <c r="E111" s="90">
        <v>646380.59</v>
      </c>
      <c r="F111" s="90">
        <v>451366.92</v>
      </c>
      <c r="G111" s="90">
        <v>480408.32000000001</v>
      </c>
      <c r="H111" s="90">
        <v>482152.63</v>
      </c>
      <c r="I111" s="90">
        <v>506382.59</v>
      </c>
      <c r="J111" s="90">
        <v>526324.21</v>
      </c>
      <c r="K111" s="148">
        <v>485410</v>
      </c>
      <c r="R111" s="87" t="s">
        <v>241</v>
      </c>
      <c r="S111" s="88">
        <v>2.8687</v>
      </c>
      <c r="T111" s="88">
        <v>3.0140400000000001</v>
      </c>
      <c r="U111" s="88">
        <v>2.9096099999999998</v>
      </c>
      <c r="V111" s="88">
        <v>2.2945700000000002</v>
      </c>
      <c r="W111" s="88">
        <v>2.0222500000000001</v>
      </c>
      <c r="X111" s="88">
        <v>2.0058799999999999</v>
      </c>
      <c r="Y111" s="88">
        <v>1.9552</v>
      </c>
      <c r="Z111" s="88">
        <v>2.0702500000000001</v>
      </c>
      <c r="AA111" s="88">
        <v>1.8624400000000001</v>
      </c>
      <c r="AB111" s="147">
        <v>1.7689900000000001</v>
      </c>
      <c r="AL111" s="91"/>
    </row>
    <row r="112" spans="1:38" x14ac:dyDescent="0.25">
      <c r="A112" s="87" t="s">
        <v>242</v>
      </c>
      <c r="B112" s="88">
        <v>1502355.88</v>
      </c>
      <c r="C112" s="88">
        <v>1358517.21</v>
      </c>
      <c r="D112" s="88">
        <v>1163872.3999999999</v>
      </c>
      <c r="E112" s="88">
        <v>1203124.28</v>
      </c>
      <c r="F112" s="88">
        <v>1364536.81</v>
      </c>
      <c r="G112" s="88">
        <v>1231261.28</v>
      </c>
      <c r="H112" s="88">
        <v>1346474.79</v>
      </c>
      <c r="I112" s="88">
        <v>1192746.81</v>
      </c>
      <c r="J112" s="88">
        <v>1044097.04</v>
      </c>
      <c r="K112" s="147">
        <v>1020631.1</v>
      </c>
      <c r="R112" s="87" t="s">
        <v>242</v>
      </c>
      <c r="S112" s="90">
        <v>1.7779400000000001</v>
      </c>
      <c r="T112" s="90">
        <v>1.5324500000000001</v>
      </c>
      <c r="U112" s="90">
        <v>1.29104</v>
      </c>
      <c r="V112" s="90">
        <v>1.236</v>
      </c>
      <c r="W112" s="90">
        <v>1.38757</v>
      </c>
      <c r="X112" s="90">
        <v>1.2940199999999999</v>
      </c>
      <c r="Y112" s="90">
        <v>1.3281499999999999</v>
      </c>
      <c r="Z112" s="90">
        <v>1.3195600000000001</v>
      </c>
      <c r="AA112" s="90">
        <v>1.42306</v>
      </c>
      <c r="AB112" s="147">
        <v>1.1421600000000001</v>
      </c>
      <c r="AL112" s="91"/>
    </row>
    <row r="113" spans="1:38" x14ac:dyDescent="0.25">
      <c r="A113" s="87" t="s">
        <v>243</v>
      </c>
      <c r="B113" s="90">
        <v>8924539.7400000002</v>
      </c>
      <c r="C113" s="90">
        <v>8833852.1300000008</v>
      </c>
      <c r="D113" s="90">
        <v>7767407.71</v>
      </c>
      <c r="E113" s="90">
        <v>7716859.9500000002</v>
      </c>
      <c r="F113" s="90">
        <v>7641356.7300000004</v>
      </c>
      <c r="G113" s="90">
        <v>7254637.0999999996</v>
      </c>
      <c r="H113" s="90">
        <v>6682614.7699999996</v>
      </c>
      <c r="I113" s="90">
        <v>6652341.71</v>
      </c>
      <c r="J113" s="90">
        <v>5740954.6500000004</v>
      </c>
      <c r="K113" s="147">
        <v>4955859.22</v>
      </c>
      <c r="R113" s="87" t="s">
        <v>243</v>
      </c>
      <c r="S113" s="88">
        <v>4.7115099999999996</v>
      </c>
      <c r="T113" s="88">
        <v>5.1690199999999997</v>
      </c>
      <c r="U113" s="88">
        <v>5.9776899999999999</v>
      </c>
      <c r="V113" s="88">
        <v>5.4210500000000001</v>
      </c>
      <c r="W113" s="88">
        <v>5.5500800000000003</v>
      </c>
      <c r="X113" s="88">
        <v>6.2138200000000001</v>
      </c>
      <c r="Y113" s="88">
        <v>5.3615300000000001</v>
      </c>
      <c r="Z113" s="88">
        <v>5.1448900000000002</v>
      </c>
      <c r="AA113" s="88">
        <v>4.8942500000000004</v>
      </c>
      <c r="AB113" s="147">
        <v>5.7686599999999997</v>
      </c>
      <c r="AL113" s="91"/>
    </row>
    <row r="114" spans="1:38" x14ac:dyDescent="0.25">
      <c r="A114" s="87" t="s">
        <v>244</v>
      </c>
      <c r="B114" s="88">
        <v>2006391.62</v>
      </c>
      <c r="C114" s="88">
        <v>1950338.49</v>
      </c>
      <c r="D114" s="88">
        <v>1894710.93</v>
      </c>
      <c r="E114" s="88">
        <v>1873328.58</v>
      </c>
      <c r="F114" s="88">
        <v>1922475.8</v>
      </c>
      <c r="G114" s="88">
        <v>1822138.72</v>
      </c>
      <c r="H114" s="88">
        <v>1819117.81</v>
      </c>
      <c r="I114" s="88">
        <v>1711123.64</v>
      </c>
      <c r="J114" s="88">
        <v>1575552.45</v>
      </c>
      <c r="K114" s="147">
        <v>1443124.07</v>
      </c>
      <c r="R114" s="87" t="s">
        <v>244</v>
      </c>
      <c r="S114" s="90">
        <v>0.26484000000000002</v>
      </c>
      <c r="T114" s="90">
        <v>0.25629000000000002</v>
      </c>
      <c r="U114" s="90">
        <v>0.29832999999999998</v>
      </c>
      <c r="V114" s="90">
        <v>0.35387000000000002</v>
      </c>
      <c r="W114" s="90">
        <v>0.61216000000000004</v>
      </c>
      <c r="X114" s="90">
        <v>0.66530999999999996</v>
      </c>
      <c r="Y114" s="90">
        <v>0.63161999999999996</v>
      </c>
      <c r="Z114" s="90">
        <v>0.51761000000000001</v>
      </c>
      <c r="AA114" s="90">
        <v>0.62590999999999997</v>
      </c>
      <c r="AB114" s="147">
        <v>1.07335</v>
      </c>
      <c r="AL114" s="91"/>
    </row>
    <row r="115" spans="1:38" x14ac:dyDescent="0.25">
      <c r="A115" s="87" t="s">
        <v>245</v>
      </c>
      <c r="B115" s="90">
        <v>10214180.029999999</v>
      </c>
      <c r="C115" s="90">
        <v>7739133.0800000001</v>
      </c>
      <c r="D115" s="90">
        <v>7309413.75</v>
      </c>
      <c r="E115" s="90">
        <v>6267839.9199999999</v>
      </c>
      <c r="F115" s="90">
        <v>6890175.4699999997</v>
      </c>
      <c r="G115" s="90">
        <v>6089490.0700000003</v>
      </c>
      <c r="H115" s="90">
        <v>5811453.54</v>
      </c>
      <c r="I115" s="90">
        <v>4802794.95</v>
      </c>
      <c r="J115" s="90">
        <v>3309062.58</v>
      </c>
      <c r="K115" s="147">
        <v>3161959.98</v>
      </c>
      <c r="R115" s="87" t="s">
        <v>307</v>
      </c>
      <c r="S115" s="88">
        <v>1.8908100000000001</v>
      </c>
      <c r="T115" s="88">
        <v>1.33525</v>
      </c>
      <c r="U115" s="88">
        <v>1.4262300000000001</v>
      </c>
      <c r="V115" s="88">
        <v>1.2788900000000001</v>
      </c>
      <c r="W115" s="88">
        <v>1.4959100000000001</v>
      </c>
      <c r="X115" s="88">
        <v>1.51254</v>
      </c>
      <c r="Y115" s="88">
        <v>1.36355</v>
      </c>
      <c r="Z115" s="88">
        <v>1.10663</v>
      </c>
      <c r="AA115" s="88">
        <v>0.73338999999999999</v>
      </c>
      <c r="AB115" s="147">
        <v>0.88224000000000002</v>
      </c>
      <c r="AL115" s="91"/>
    </row>
    <row r="116" spans="1:38" x14ac:dyDescent="0.25">
      <c r="A116" s="87" t="s">
        <v>246</v>
      </c>
      <c r="B116" s="88">
        <v>79309.33</v>
      </c>
      <c r="C116" s="88">
        <v>133582.62</v>
      </c>
      <c r="D116" s="88">
        <v>120511.73</v>
      </c>
      <c r="E116" s="88">
        <v>96504.05</v>
      </c>
      <c r="F116" s="88">
        <v>87541.73</v>
      </c>
      <c r="G116" s="88">
        <v>97094.71</v>
      </c>
      <c r="H116" s="88">
        <v>136295.42000000001</v>
      </c>
      <c r="I116" s="88">
        <v>176284.81</v>
      </c>
      <c r="J116" s="88">
        <v>121738.73</v>
      </c>
      <c r="K116" s="147">
        <v>99549.59</v>
      </c>
      <c r="R116" s="87" t="s">
        <v>246</v>
      </c>
      <c r="S116" s="90">
        <v>0.38877</v>
      </c>
      <c r="T116" s="90">
        <v>0.65642999999999996</v>
      </c>
      <c r="U116" s="90">
        <v>0.47221999999999997</v>
      </c>
      <c r="V116" s="90">
        <v>0.35663</v>
      </c>
      <c r="W116" s="90">
        <v>0.35313</v>
      </c>
      <c r="X116" s="90">
        <v>0.47549000000000002</v>
      </c>
      <c r="Y116" s="90">
        <v>0.53303</v>
      </c>
      <c r="Z116" s="90">
        <v>0.68915000000000004</v>
      </c>
      <c r="AA116" s="90">
        <v>0.54518</v>
      </c>
      <c r="AB116" s="147">
        <v>0.47905999999999999</v>
      </c>
      <c r="AL116" s="91"/>
    </row>
    <row r="117" spans="1:38" x14ac:dyDescent="0.25">
      <c r="A117" s="87" t="s">
        <v>247</v>
      </c>
      <c r="B117" s="90">
        <v>214164.39</v>
      </c>
      <c r="C117" s="90">
        <v>214445.07</v>
      </c>
      <c r="D117" s="90">
        <v>221242.15</v>
      </c>
      <c r="E117" s="90">
        <v>193560.64</v>
      </c>
      <c r="F117" s="90">
        <v>162176.01</v>
      </c>
      <c r="G117" s="90">
        <v>185191.88</v>
      </c>
      <c r="H117" s="90">
        <v>187265.21</v>
      </c>
      <c r="I117" s="90">
        <v>172048.44</v>
      </c>
      <c r="J117" s="90">
        <v>157912.07</v>
      </c>
      <c r="K117" s="147">
        <v>146447.71</v>
      </c>
      <c r="R117" s="87" t="s">
        <v>247</v>
      </c>
      <c r="S117" s="88">
        <v>0.29970000000000002</v>
      </c>
      <c r="T117" s="88">
        <v>0.24338000000000001</v>
      </c>
      <c r="U117" s="88">
        <v>0.29776999999999998</v>
      </c>
      <c r="V117" s="88">
        <v>0.21761</v>
      </c>
      <c r="W117" s="88">
        <v>0.40758</v>
      </c>
      <c r="X117" s="88">
        <v>0.34117999999999998</v>
      </c>
      <c r="Y117" s="88">
        <v>0.30870999999999998</v>
      </c>
      <c r="Z117" s="88">
        <v>0.28162999999999999</v>
      </c>
      <c r="AA117" s="88">
        <v>0.30980999999999997</v>
      </c>
      <c r="AB117" s="147">
        <v>0.36385000000000001</v>
      </c>
      <c r="AL117" s="91"/>
    </row>
    <row r="118" spans="1:38" x14ac:dyDescent="0.25">
      <c r="A118" s="87" t="s">
        <v>248</v>
      </c>
      <c r="B118" s="88">
        <v>1382898.98</v>
      </c>
      <c r="C118" s="88">
        <v>1446821.91</v>
      </c>
      <c r="D118" s="88">
        <v>1256931.04</v>
      </c>
      <c r="E118" s="88">
        <v>1165845.74</v>
      </c>
      <c r="F118" s="88">
        <v>1092556.25</v>
      </c>
      <c r="G118" s="88">
        <v>799197.16</v>
      </c>
      <c r="H118" s="88">
        <v>912214.73</v>
      </c>
      <c r="I118" s="150">
        <v>888202.75</v>
      </c>
      <c r="J118" s="150">
        <v>668383.96</v>
      </c>
      <c r="K118" s="147">
        <v>521586.78</v>
      </c>
      <c r="R118" s="87" t="s">
        <v>248</v>
      </c>
      <c r="S118" s="90">
        <v>1.5441</v>
      </c>
      <c r="T118" s="90">
        <v>1.8042400000000001</v>
      </c>
      <c r="U118" s="90">
        <v>1.51037</v>
      </c>
      <c r="V118" s="90">
        <v>1.3915599999999999</v>
      </c>
      <c r="W118" s="90">
        <v>1.2696799999999999</v>
      </c>
      <c r="X118" s="90">
        <v>1.0240899999999999</v>
      </c>
      <c r="Y118" s="90">
        <v>1.1681600000000001</v>
      </c>
      <c r="Z118" s="150">
        <v>1.06067</v>
      </c>
      <c r="AA118" s="150">
        <v>1.0410999999999999</v>
      </c>
      <c r="AB118" s="147">
        <v>1.0886800000000001</v>
      </c>
      <c r="AL118" s="91"/>
    </row>
    <row r="119" spans="1:38" x14ac:dyDescent="0.25">
      <c r="A119" s="87" t="s">
        <v>249</v>
      </c>
      <c r="B119" s="90">
        <v>2699894.83</v>
      </c>
      <c r="C119" s="90">
        <v>2552499.92</v>
      </c>
      <c r="D119" s="90">
        <v>2720374.31</v>
      </c>
      <c r="E119" s="90">
        <v>2462106.64</v>
      </c>
      <c r="F119" s="90">
        <v>1211322.0900000001</v>
      </c>
      <c r="G119" s="90">
        <v>1308868.26</v>
      </c>
      <c r="H119" s="90">
        <v>1936873.44</v>
      </c>
      <c r="I119" s="90">
        <v>1502524.01</v>
      </c>
      <c r="J119" s="90">
        <v>2105003.2400000002</v>
      </c>
      <c r="K119" s="150">
        <v>1689889.05</v>
      </c>
      <c r="R119" s="87" t="s">
        <v>249</v>
      </c>
      <c r="S119" s="88">
        <v>1.0436399999999999</v>
      </c>
      <c r="T119" s="88">
        <v>1.1136600000000001</v>
      </c>
      <c r="U119" s="88">
        <v>1.48411</v>
      </c>
      <c r="V119" s="88">
        <v>1.5151399999999999</v>
      </c>
      <c r="W119" s="88">
        <v>0.81681000000000004</v>
      </c>
      <c r="X119" s="88">
        <v>0.88797000000000004</v>
      </c>
      <c r="Y119" s="88">
        <v>0.93298000000000003</v>
      </c>
      <c r="Z119" s="88">
        <v>0.56042999999999998</v>
      </c>
      <c r="AA119" s="88">
        <v>0.68857999999999997</v>
      </c>
      <c r="AB119" s="150">
        <v>0.66505000000000003</v>
      </c>
      <c r="AL119" s="91"/>
    </row>
    <row r="120" spans="1:38" x14ac:dyDescent="0.25">
      <c r="A120" s="87" t="s">
        <v>250</v>
      </c>
      <c r="B120" s="88">
        <v>1511244.97</v>
      </c>
      <c r="C120" s="88">
        <v>1482156.2</v>
      </c>
      <c r="D120" s="88">
        <v>1294676.1399999999</v>
      </c>
      <c r="E120" s="88">
        <v>1269967.27</v>
      </c>
      <c r="F120" s="88">
        <v>1331392.6100000001</v>
      </c>
      <c r="G120" s="88">
        <v>1531135.55</v>
      </c>
      <c r="H120" s="88">
        <v>1497307.5</v>
      </c>
      <c r="I120" s="88">
        <v>1587511.22</v>
      </c>
      <c r="J120" s="88">
        <v>1470319.51</v>
      </c>
      <c r="K120" s="147">
        <v>1295394.6000000001</v>
      </c>
      <c r="R120" s="87" t="s">
        <v>250</v>
      </c>
      <c r="S120" s="90">
        <v>0.67466000000000004</v>
      </c>
      <c r="T120" s="90">
        <v>0.66915000000000002</v>
      </c>
      <c r="U120" s="90">
        <v>0.61329999999999996</v>
      </c>
      <c r="V120" s="90">
        <v>0.58148999999999995</v>
      </c>
      <c r="W120" s="90">
        <v>0.68486999999999998</v>
      </c>
      <c r="X120" s="90">
        <v>0.82630000000000003</v>
      </c>
      <c r="Y120" s="90">
        <v>0.80198999999999998</v>
      </c>
      <c r="Z120" s="90">
        <v>0.83247000000000004</v>
      </c>
      <c r="AA120" s="90">
        <v>0.77222999999999997</v>
      </c>
      <c r="AB120" s="147">
        <v>0.72816000000000003</v>
      </c>
      <c r="AL120" s="91"/>
    </row>
    <row r="121" spans="1:38" x14ac:dyDescent="0.25">
      <c r="A121" s="87" t="s">
        <v>251</v>
      </c>
      <c r="B121" s="90">
        <v>1036388.82</v>
      </c>
      <c r="C121" s="90">
        <v>842909.96</v>
      </c>
      <c r="D121" s="90">
        <v>826364.57</v>
      </c>
      <c r="E121" s="90">
        <v>755486.62</v>
      </c>
      <c r="F121" s="90">
        <v>620965.42000000004</v>
      </c>
      <c r="G121" s="90">
        <v>553368.24</v>
      </c>
      <c r="H121" s="90">
        <v>638955.79</v>
      </c>
      <c r="I121" s="90">
        <v>585787.17000000004</v>
      </c>
      <c r="J121" s="90">
        <v>561521.6</v>
      </c>
      <c r="K121" s="147">
        <v>562355.52</v>
      </c>
      <c r="R121" s="87" t="s">
        <v>251</v>
      </c>
      <c r="S121" s="88">
        <v>2.6905199999999998</v>
      </c>
      <c r="T121" s="88">
        <v>2.2346499999999998</v>
      </c>
      <c r="U121" s="88">
        <v>2.0318800000000001</v>
      </c>
      <c r="V121" s="88">
        <v>2.3892699999999998</v>
      </c>
      <c r="W121" s="88">
        <v>2.84585</v>
      </c>
      <c r="X121" s="88">
        <v>3.37832</v>
      </c>
      <c r="Y121" s="88">
        <v>3.7519399999999998</v>
      </c>
      <c r="Z121" s="88">
        <v>3.4993300000000001</v>
      </c>
      <c r="AA121" s="88">
        <v>3.3265500000000001</v>
      </c>
      <c r="AB121" s="147">
        <v>3.5750500000000001</v>
      </c>
      <c r="AL121" s="91"/>
    </row>
    <row r="122" spans="1:38" x14ac:dyDescent="0.25">
      <c r="A122" s="87" t="s">
        <v>252</v>
      </c>
      <c r="B122" s="88">
        <v>4590895.6900000004</v>
      </c>
      <c r="C122" s="88">
        <v>4350891.55</v>
      </c>
      <c r="D122" s="88">
        <v>4674215.1399999997</v>
      </c>
      <c r="E122" s="88">
        <v>4703614.6399999997</v>
      </c>
      <c r="F122" s="88">
        <v>4728431.57</v>
      </c>
      <c r="G122" s="88">
        <v>4213182.46</v>
      </c>
      <c r="H122" s="88">
        <v>3355164.32</v>
      </c>
      <c r="I122" s="88">
        <v>3715479.21</v>
      </c>
      <c r="J122" s="88">
        <v>3470487.54</v>
      </c>
      <c r="K122" s="150">
        <v>3176570.71</v>
      </c>
      <c r="R122" s="87" t="s">
        <v>252</v>
      </c>
      <c r="S122" s="90">
        <v>0.85494999999999999</v>
      </c>
      <c r="T122" s="90">
        <v>0.64568999999999999</v>
      </c>
      <c r="U122" s="90">
        <v>0.71567000000000003</v>
      </c>
      <c r="V122" s="90">
        <v>0.84043999999999996</v>
      </c>
      <c r="W122" s="90">
        <v>1.0811299999999999</v>
      </c>
      <c r="X122" s="90">
        <v>1.15395</v>
      </c>
      <c r="Y122" s="90">
        <v>0.80789</v>
      </c>
      <c r="Z122" s="90">
        <v>0.79845999999999995</v>
      </c>
      <c r="AA122" s="90">
        <v>0.89478000000000002</v>
      </c>
      <c r="AB122" s="150">
        <v>1.4656800000000001</v>
      </c>
      <c r="AL122" s="91"/>
    </row>
    <row r="123" spans="1:38" x14ac:dyDescent="0.25">
      <c r="A123" s="87" t="s">
        <v>253</v>
      </c>
      <c r="B123" s="90">
        <v>30470.81</v>
      </c>
      <c r="C123" s="90">
        <v>25867.98</v>
      </c>
      <c r="D123" s="90">
        <v>11811.54</v>
      </c>
      <c r="E123" s="90">
        <v>16252.79</v>
      </c>
      <c r="F123" s="90">
        <v>12993.78</v>
      </c>
      <c r="G123" s="90">
        <v>14462.6</v>
      </c>
      <c r="H123" s="90">
        <v>21086.73</v>
      </c>
      <c r="I123" s="90">
        <v>29887.200000000001</v>
      </c>
      <c r="J123" s="90">
        <v>38218.28</v>
      </c>
      <c r="K123" s="147">
        <v>36063.14</v>
      </c>
      <c r="R123" s="87" t="s">
        <v>253</v>
      </c>
      <c r="S123" s="88">
        <v>0.83711000000000002</v>
      </c>
      <c r="T123" s="88">
        <v>1.4213199999999999</v>
      </c>
      <c r="U123" s="88">
        <v>0.62495000000000001</v>
      </c>
      <c r="V123" s="88">
        <v>0.78896999999999995</v>
      </c>
      <c r="W123" s="88">
        <v>0.50956000000000001</v>
      </c>
      <c r="X123" s="88">
        <v>0.78600999999999999</v>
      </c>
      <c r="Y123" s="88">
        <v>1.21889</v>
      </c>
      <c r="Z123" s="88">
        <v>1.24013</v>
      </c>
      <c r="AA123" s="88">
        <v>1.4154899999999999</v>
      </c>
      <c r="AB123" s="147">
        <v>1.4659800000000001</v>
      </c>
      <c r="AL123" s="91"/>
    </row>
    <row r="124" spans="1:38" x14ac:dyDescent="0.25">
      <c r="A124" s="87" t="s">
        <v>254</v>
      </c>
      <c r="B124" s="147">
        <v>41501.160000000003</v>
      </c>
      <c r="C124" s="147">
        <v>38305.910000000003</v>
      </c>
      <c r="D124" s="147">
        <v>58153.71</v>
      </c>
      <c r="E124" s="147">
        <v>45826.07</v>
      </c>
      <c r="F124" s="147">
        <v>41935.81</v>
      </c>
      <c r="G124" s="147">
        <v>49900.21</v>
      </c>
      <c r="H124" s="147">
        <v>37352.74</v>
      </c>
      <c r="I124" s="147">
        <v>50900.17</v>
      </c>
      <c r="J124" s="147">
        <v>47063.12</v>
      </c>
      <c r="K124" s="147">
        <v>55520.36</v>
      </c>
      <c r="R124" s="87" t="s">
        <v>254</v>
      </c>
      <c r="S124" s="147">
        <v>0.50000999999999995</v>
      </c>
      <c r="T124" s="147">
        <v>0.40068999999999999</v>
      </c>
      <c r="U124" s="147">
        <v>0.55174000000000001</v>
      </c>
      <c r="V124" s="147">
        <v>0.50138000000000005</v>
      </c>
      <c r="W124" s="147">
        <v>0.38651000000000002</v>
      </c>
      <c r="X124" s="147">
        <v>0.46289999999999998</v>
      </c>
      <c r="Y124" s="147">
        <v>0.31547999999999998</v>
      </c>
      <c r="Z124" s="147">
        <v>0.38824999999999998</v>
      </c>
      <c r="AA124" s="147">
        <v>0.36969999999999997</v>
      </c>
      <c r="AB124" s="147">
        <v>0.40823999999999999</v>
      </c>
      <c r="AL124" s="91"/>
    </row>
    <row r="125" spans="1:38" x14ac:dyDescent="0.25">
      <c r="A125" s="87" t="s">
        <v>255</v>
      </c>
      <c r="B125" s="147">
        <v>14731.12</v>
      </c>
      <c r="C125" s="147">
        <v>13495.61</v>
      </c>
      <c r="D125" s="147">
        <v>12222.58</v>
      </c>
      <c r="E125" s="147">
        <v>19992.060000000001</v>
      </c>
      <c r="F125" s="147">
        <v>19832.45</v>
      </c>
      <c r="G125" s="147">
        <v>18872.169999999998</v>
      </c>
      <c r="H125" s="147">
        <v>19729.79</v>
      </c>
      <c r="I125" s="147">
        <v>21682.93</v>
      </c>
      <c r="J125" s="147">
        <v>22263.21</v>
      </c>
      <c r="K125" s="147">
        <v>20510.23</v>
      </c>
      <c r="R125" s="87" t="s">
        <v>255</v>
      </c>
      <c r="S125" s="147">
        <v>0.12286</v>
      </c>
      <c r="T125" s="147">
        <v>0.11330999999999999</v>
      </c>
      <c r="U125" s="147">
        <v>9.5860000000000001E-2</v>
      </c>
      <c r="V125" s="147">
        <v>0.15534000000000001</v>
      </c>
      <c r="W125" s="147">
        <v>0.20114000000000001</v>
      </c>
      <c r="X125" s="147">
        <v>0.18890999999999999</v>
      </c>
      <c r="Y125" s="147">
        <v>0.17261000000000001</v>
      </c>
      <c r="Z125" s="147">
        <v>0.17402000000000001</v>
      </c>
      <c r="AA125" s="147">
        <v>0.18040999999999999</v>
      </c>
      <c r="AB125" s="147">
        <v>0.15562000000000001</v>
      </c>
      <c r="AL125" s="91"/>
    </row>
    <row r="126" spans="1:38" x14ac:dyDescent="0.25">
      <c r="A126" s="87" t="s">
        <v>256</v>
      </c>
      <c r="B126" s="147">
        <v>3028.54</v>
      </c>
      <c r="C126" s="147">
        <v>4631.8100000000004</v>
      </c>
      <c r="D126" s="147">
        <v>5735.72</v>
      </c>
      <c r="E126" s="147">
        <v>6449.37</v>
      </c>
      <c r="F126" s="147">
        <v>7881.11</v>
      </c>
      <c r="G126" s="147">
        <v>7475.18</v>
      </c>
      <c r="H126" s="147">
        <v>6074.06</v>
      </c>
      <c r="I126" s="147">
        <v>6483.03</v>
      </c>
      <c r="J126" s="147">
        <v>6885.92</v>
      </c>
      <c r="K126" s="147">
        <v>6172.69</v>
      </c>
      <c r="R126" s="87" t="s">
        <v>256</v>
      </c>
      <c r="S126" s="147">
        <v>8.6779999999999996E-2</v>
      </c>
      <c r="T126" s="147">
        <v>0.14798</v>
      </c>
      <c r="U126" s="147">
        <v>0.18562000000000001</v>
      </c>
      <c r="V126" s="147">
        <v>0.20216999999999999</v>
      </c>
      <c r="W126" s="147">
        <v>0.26716000000000001</v>
      </c>
      <c r="X126" s="147">
        <v>0.25340000000000001</v>
      </c>
      <c r="Y126" s="147">
        <v>0.17454</v>
      </c>
      <c r="Z126" s="147">
        <v>0.18629000000000001</v>
      </c>
      <c r="AA126" s="147">
        <v>0.17979000000000001</v>
      </c>
      <c r="AB126" s="147">
        <v>0.14255999999999999</v>
      </c>
      <c r="AL126" s="91"/>
    </row>
    <row r="127" spans="1:38" x14ac:dyDescent="0.25">
      <c r="A127" s="87" t="s">
        <v>257</v>
      </c>
      <c r="B127" s="90">
        <v>845805.51</v>
      </c>
      <c r="C127" s="90">
        <v>754589.62</v>
      </c>
      <c r="D127" s="90">
        <v>716590.68</v>
      </c>
      <c r="E127" s="90">
        <v>682515.28</v>
      </c>
      <c r="F127" s="90">
        <v>685051.75</v>
      </c>
      <c r="G127" s="90">
        <v>702415.56</v>
      </c>
      <c r="H127" s="90">
        <v>707638.19</v>
      </c>
      <c r="I127" s="90">
        <v>756338.85</v>
      </c>
      <c r="J127" s="90">
        <v>734819.44</v>
      </c>
      <c r="K127" s="148">
        <v>706812</v>
      </c>
      <c r="R127" s="87" t="s">
        <v>257</v>
      </c>
      <c r="S127" s="88">
        <v>4.0585699999999996</v>
      </c>
      <c r="T127" s="88">
        <v>3.5459999999999998</v>
      </c>
      <c r="U127" s="88">
        <v>3.7148300000000001</v>
      </c>
      <c r="V127" s="88">
        <v>3.7980800000000001</v>
      </c>
      <c r="W127" s="88">
        <v>4.5010000000000003</v>
      </c>
      <c r="X127" s="88">
        <v>4.8982999999999999</v>
      </c>
      <c r="Y127" s="88">
        <v>3.3777499999999998</v>
      </c>
      <c r="Z127" s="88">
        <v>2.3351000000000002</v>
      </c>
      <c r="AA127" s="88">
        <v>1.6242700000000001</v>
      </c>
      <c r="AB127" s="147">
        <v>2.5379200000000002</v>
      </c>
      <c r="AL127" s="91"/>
    </row>
    <row r="128" spans="1:38" x14ac:dyDescent="0.25">
      <c r="A128" s="87" t="s">
        <v>258</v>
      </c>
      <c r="B128" s="88">
        <v>2690.94</v>
      </c>
      <c r="C128" s="88">
        <v>2950.05</v>
      </c>
      <c r="D128" s="88">
        <v>3762.6</v>
      </c>
      <c r="E128" s="88">
        <v>3996.71</v>
      </c>
      <c r="F128" s="88">
        <v>3920.1</v>
      </c>
      <c r="G128" s="88">
        <v>3718.67</v>
      </c>
      <c r="H128" s="88">
        <v>3680.13</v>
      </c>
      <c r="I128" s="88">
        <v>3410.33</v>
      </c>
      <c r="J128" s="88">
        <v>3763.19</v>
      </c>
      <c r="K128" s="147">
        <v>3317.33</v>
      </c>
      <c r="R128" s="87" t="s">
        <v>258</v>
      </c>
      <c r="S128" s="91" t="s">
        <v>240</v>
      </c>
      <c r="T128" s="91" t="s">
        <v>240</v>
      </c>
      <c r="U128" s="91" t="s">
        <v>240</v>
      </c>
      <c r="V128" s="91" t="s">
        <v>240</v>
      </c>
      <c r="W128" s="91" t="s">
        <v>240</v>
      </c>
      <c r="X128" s="91" t="s">
        <v>240</v>
      </c>
      <c r="Y128" s="91" t="s">
        <v>240</v>
      </c>
      <c r="Z128" s="91" t="s">
        <v>240</v>
      </c>
      <c r="AA128" s="91" t="s">
        <v>240</v>
      </c>
      <c r="AB128" s="91" t="s">
        <v>240</v>
      </c>
      <c r="AL128" s="91"/>
    </row>
    <row r="129" spans="1:38" x14ac:dyDescent="0.25">
      <c r="A129" s="87" t="s">
        <v>259</v>
      </c>
      <c r="B129" s="147">
        <v>3136823.87</v>
      </c>
      <c r="C129" s="147">
        <v>3185861.94</v>
      </c>
      <c r="D129" s="147">
        <v>3161320.33</v>
      </c>
      <c r="E129" s="147">
        <v>3067626.96</v>
      </c>
      <c r="F129" s="147">
        <v>2752267.37</v>
      </c>
      <c r="G129" s="147">
        <v>2507658.0699999998</v>
      </c>
      <c r="H129" s="147">
        <v>2463281.54</v>
      </c>
      <c r="I129" s="148">
        <v>2277492</v>
      </c>
      <c r="J129" s="147">
        <v>2217442.11</v>
      </c>
      <c r="K129" s="147">
        <v>2195887.61</v>
      </c>
      <c r="R129" s="87" t="s">
        <v>259</v>
      </c>
      <c r="S129" s="147">
        <v>0.16607</v>
      </c>
      <c r="T129" s="147">
        <v>0.14882999999999999</v>
      </c>
      <c r="U129" s="147">
        <v>0.14176</v>
      </c>
      <c r="V129" s="147">
        <v>0.18323999999999999</v>
      </c>
      <c r="W129" s="147">
        <v>0.21897</v>
      </c>
      <c r="X129" s="147">
        <v>0.3165</v>
      </c>
      <c r="Y129" s="147">
        <v>0.33189000000000002</v>
      </c>
      <c r="Z129" s="147">
        <v>0.31785999999999998</v>
      </c>
      <c r="AA129" s="147">
        <v>0.39983000000000002</v>
      </c>
      <c r="AB129" s="147">
        <v>0.68857999999999997</v>
      </c>
      <c r="AL129" s="91"/>
    </row>
    <row r="130" spans="1:38" x14ac:dyDescent="0.25">
      <c r="A130" s="87" t="s">
        <v>260</v>
      </c>
      <c r="B130" s="88">
        <v>1085077.83</v>
      </c>
      <c r="C130" s="88">
        <v>977917.83</v>
      </c>
      <c r="D130" s="88">
        <v>863230.75</v>
      </c>
      <c r="E130" s="88">
        <v>858834.74</v>
      </c>
      <c r="F130" s="88">
        <v>808201.27</v>
      </c>
      <c r="G130" s="88">
        <v>791025.22</v>
      </c>
      <c r="H130" s="88">
        <v>853267.72</v>
      </c>
      <c r="I130" s="88">
        <v>818883.82</v>
      </c>
      <c r="J130" s="88">
        <v>782260.67</v>
      </c>
      <c r="K130" s="147">
        <v>741985.29</v>
      </c>
      <c r="R130" s="87" t="s">
        <v>260</v>
      </c>
      <c r="S130" s="90">
        <v>0.72430000000000005</v>
      </c>
      <c r="T130" s="90">
        <v>0.64737</v>
      </c>
      <c r="U130" s="90">
        <v>0.58440999999999999</v>
      </c>
      <c r="V130" s="90">
        <v>0.61280000000000001</v>
      </c>
      <c r="W130" s="90">
        <v>0.70413000000000003</v>
      </c>
      <c r="X130" s="90">
        <v>0.81684000000000001</v>
      </c>
      <c r="Y130" s="90">
        <v>0.71823999999999999</v>
      </c>
      <c r="Z130" s="90">
        <v>0.70801000000000003</v>
      </c>
      <c r="AA130" s="90">
        <v>0.76302999999999999</v>
      </c>
      <c r="AB130" s="147">
        <v>0.87955000000000005</v>
      </c>
      <c r="AL130" s="91"/>
    </row>
    <row r="131" spans="1:38" x14ac:dyDescent="0.25">
      <c r="A131" s="87" t="s">
        <v>261</v>
      </c>
      <c r="B131" s="90">
        <v>19890726.219999999</v>
      </c>
      <c r="C131" s="90">
        <v>19740315.390000001</v>
      </c>
      <c r="D131" s="90">
        <v>20184059.370000001</v>
      </c>
      <c r="E131" s="90">
        <v>20266109.609999999</v>
      </c>
      <c r="F131" s="90">
        <v>22047888.120000001</v>
      </c>
      <c r="G131" s="90">
        <v>21783566.91</v>
      </c>
      <c r="H131" s="90">
        <v>21582886.16</v>
      </c>
      <c r="I131" s="90">
        <v>21088551.629999999</v>
      </c>
      <c r="J131" s="90">
        <v>19706412.559999999</v>
      </c>
      <c r="K131" s="147">
        <v>19461599.949999999</v>
      </c>
      <c r="R131" s="87" t="s">
        <v>261</v>
      </c>
      <c r="S131" s="88">
        <v>2.2009599999999998</v>
      </c>
      <c r="T131" s="88">
        <v>2.26172</v>
      </c>
      <c r="U131" s="88">
        <v>2.62967</v>
      </c>
      <c r="V131" s="88">
        <v>3.0432299999999999</v>
      </c>
      <c r="W131" s="88">
        <v>3.30484</v>
      </c>
      <c r="X131" s="88">
        <v>3.49051</v>
      </c>
      <c r="Y131" s="88">
        <v>2.83873</v>
      </c>
      <c r="Z131" s="88">
        <v>2.7696299999999998</v>
      </c>
      <c r="AA131" s="88">
        <v>2.5743200000000002</v>
      </c>
      <c r="AB131" s="147">
        <v>2.9191400000000001</v>
      </c>
      <c r="AL131" s="91"/>
    </row>
    <row r="132" spans="1:38" x14ac:dyDescent="0.25">
      <c r="A132" s="87" t="s">
        <v>262</v>
      </c>
      <c r="B132" s="88">
        <v>342319.6</v>
      </c>
      <c r="C132" s="88">
        <v>281244.09999999998</v>
      </c>
      <c r="D132" s="88">
        <v>255359.3</v>
      </c>
      <c r="E132" s="88">
        <v>251921.8</v>
      </c>
      <c r="F132" s="88">
        <v>282118.7</v>
      </c>
      <c r="G132" s="88">
        <v>265877.2</v>
      </c>
      <c r="H132" s="89">
        <v>288188</v>
      </c>
      <c r="I132" s="89">
        <v>298823</v>
      </c>
      <c r="J132" s="88">
        <v>309395.3</v>
      </c>
      <c r="K132" s="147">
        <v>301361.37</v>
      </c>
      <c r="R132" s="87" t="s">
        <v>262</v>
      </c>
      <c r="S132" s="90">
        <v>0.52656000000000003</v>
      </c>
      <c r="T132" s="90">
        <v>0.44241999999999998</v>
      </c>
      <c r="U132" s="90">
        <v>0.44807999999999998</v>
      </c>
      <c r="V132" s="90">
        <v>0.47559000000000001</v>
      </c>
      <c r="W132" s="90">
        <v>0.56367</v>
      </c>
      <c r="X132" s="90">
        <v>0.49846000000000001</v>
      </c>
      <c r="Y132" s="90">
        <v>0.47344999999999998</v>
      </c>
      <c r="Z132" s="90">
        <v>0.49523</v>
      </c>
      <c r="AA132" s="90">
        <v>0.53603000000000001</v>
      </c>
      <c r="AB132" s="147">
        <v>0.54613999999999996</v>
      </c>
      <c r="AL132" s="91"/>
    </row>
    <row r="133" spans="1:38" x14ac:dyDescent="0.25">
      <c r="A133" s="87" t="s">
        <v>263</v>
      </c>
      <c r="B133" s="90">
        <v>7629161.25</v>
      </c>
      <c r="C133" s="90">
        <v>7372898.0300000003</v>
      </c>
      <c r="D133" s="90">
        <v>7004628.96</v>
      </c>
      <c r="E133" s="90">
        <v>6681154.8300000001</v>
      </c>
      <c r="F133" s="90">
        <v>6532716.0499999998</v>
      </c>
      <c r="G133" s="90">
        <v>6197942.2000000002</v>
      </c>
      <c r="H133" s="90">
        <v>6125130.5099999998</v>
      </c>
      <c r="I133" s="90">
        <v>6017805.4299999997</v>
      </c>
      <c r="J133" s="90">
        <v>5723339.79</v>
      </c>
      <c r="K133" s="147">
        <v>5488928.71</v>
      </c>
      <c r="R133" s="87" t="s">
        <v>263</v>
      </c>
      <c r="S133" s="88">
        <v>9.0168599999999994</v>
      </c>
      <c r="T133" s="88">
        <v>4.0102799999999998</v>
      </c>
      <c r="U133" s="88">
        <v>4.5261199999999997</v>
      </c>
      <c r="V133" s="88">
        <v>5.5316700000000001</v>
      </c>
      <c r="W133" s="88">
        <v>4.4355799999999999</v>
      </c>
      <c r="X133" s="88">
        <v>5.5136900000000004</v>
      </c>
      <c r="Y133" s="88">
        <v>4.9895199999999997</v>
      </c>
      <c r="Z133" s="88">
        <v>3.9721500000000001</v>
      </c>
      <c r="AA133" s="88">
        <v>2.8266200000000001</v>
      </c>
      <c r="AB133" s="147">
        <v>2.9865200000000001</v>
      </c>
      <c r="AL133" s="91"/>
    </row>
    <row r="134" spans="1:38" x14ac:dyDescent="0.25">
      <c r="A134" s="87" t="s">
        <v>264</v>
      </c>
      <c r="B134" s="88">
        <v>414833.5</v>
      </c>
      <c r="C134" s="88">
        <v>394769.22</v>
      </c>
      <c r="D134" s="88">
        <v>368951.43</v>
      </c>
      <c r="E134" s="88">
        <v>302550.3</v>
      </c>
      <c r="F134" s="88">
        <v>309384.09999999998</v>
      </c>
      <c r="G134" s="88">
        <v>316629.92</v>
      </c>
      <c r="H134" s="88">
        <v>319041.65000000002</v>
      </c>
      <c r="I134" s="88">
        <v>316917.68</v>
      </c>
      <c r="J134" s="88">
        <v>303155.86</v>
      </c>
      <c r="K134" s="147">
        <v>298065.28999999998</v>
      </c>
      <c r="R134" s="87" t="s">
        <v>264</v>
      </c>
      <c r="S134" s="90">
        <v>2.8393799999999998</v>
      </c>
      <c r="T134" s="90">
        <v>2.7586900000000001</v>
      </c>
      <c r="U134" s="90">
        <v>2.9166099999999999</v>
      </c>
      <c r="V134" s="90">
        <v>2.3636699999999999</v>
      </c>
      <c r="W134" s="90">
        <v>2.4830199999999998</v>
      </c>
      <c r="X134" s="90">
        <v>2.42814</v>
      </c>
      <c r="Y134" s="90">
        <v>2.30355</v>
      </c>
      <c r="Z134" s="90">
        <v>2.21157</v>
      </c>
      <c r="AA134" s="90">
        <v>2.2047699999999999</v>
      </c>
      <c r="AB134" s="147">
        <v>2.3087900000000001</v>
      </c>
      <c r="AL134" s="91"/>
    </row>
    <row r="135" spans="1:38" x14ac:dyDescent="0.25">
      <c r="A135" s="87" t="s">
        <v>265</v>
      </c>
      <c r="B135" s="90">
        <v>484040.7</v>
      </c>
      <c r="C135" s="90">
        <v>434070.23</v>
      </c>
      <c r="D135" s="90">
        <v>433325.75</v>
      </c>
      <c r="E135" s="90">
        <v>397624.57</v>
      </c>
      <c r="F135" s="90">
        <v>347517.79</v>
      </c>
      <c r="G135" s="90">
        <v>333713.18</v>
      </c>
      <c r="H135" s="90">
        <v>306574.03999999998</v>
      </c>
      <c r="I135" s="90">
        <v>266282.68</v>
      </c>
      <c r="J135" s="90">
        <v>275522.15000000002</v>
      </c>
      <c r="K135" s="147">
        <v>275809.46000000002</v>
      </c>
      <c r="R135" s="87" t="s">
        <v>265</v>
      </c>
      <c r="S135" s="88">
        <v>1.44103</v>
      </c>
      <c r="T135" s="88">
        <v>1.32338</v>
      </c>
      <c r="U135" s="88">
        <v>1.3059799999999999</v>
      </c>
      <c r="V135" s="88">
        <v>1.2318</v>
      </c>
      <c r="W135" s="88">
        <v>0.98587000000000002</v>
      </c>
      <c r="X135" s="88">
        <v>1.04809</v>
      </c>
      <c r="Y135" s="88">
        <v>0.96043999999999996</v>
      </c>
      <c r="Z135" s="88">
        <v>0.82237000000000005</v>
      </c>
      <c r="AA135" s="88">
        <v>0.84360999999999997</v>
      </c>
      <c r="AB135" s="147">
        <v>0.83833000000000002</v>
      </c>
      <c r="AL135" s="91"/>
    </row>
    <row r="136" spans="1:38" x14ac:dyDescent="0.25">
      <c r="A136" s="87" t="s">
        <v>266</v>
      </c>
      <c r="B136" s="88">
        <v>487814.24</v>
      </c>
      <c r="C136" s="88">
        <v>499261.02</v>
      </c>
      <c r="D136" s="88">
        <v>418583.69</v>
      </c>
      <c r="E136" s="88">
        <v>441544.09</v>
      </c>
      <c r="F136" s="88">
        <v>390224.17</v>
      </c>
      <c r="G136" s="88">
        <v>378675.82</v>
      </c>
      <c r="H136" s="88">
        <v>441488.37</v>
      </c>
      <c r="I136" s="88">
        <v>462230.33</v>
      </c>
      <c r="J136" s="88">
        <v>431161.59</v>
      </c>
      <c r="K136" s="147">
        <v>416789.07</v>
      </c>
      <c r="R136" s="87" t="s">
        <v>266</v>
      </c>
      <c r="S136" s="90">
        <v>0.59416999999999998</v>
      </c>
      <c r="T136" s="90">
        <v>0.61258999999999997</v>
      </c>
      <c r="U136" s="90">
        <v>0.70469000000000004</v>
      </c>
      <c r="V136" s="90">
        <v>0.81166000000000005</v>
      </c>
      <c r="W136" s="90">
        <v>0.60877000000000003</v>
      </c>
      <c r="X136" s="90">
        <v>0.56183000000000005</v>
      </c>
      <c r="Y136" s="90">
        <v>0.46966999999999998</v>
      </c>
      <c r="Z136" s="90">
        <v>0.46643000000000001</v>
      </c>
      <c r="AA136" s="90">
        <v>0.50134999999999996</v>
      </c>
      <c r="AB136" s="147">
        <v>0.42529</v>
      </c>
      <c r="AL136" s="91"/>
    </row>
    <row r="137" spans="1:38" x14ac:dyDescent="0.25">
      <c r="A137" s="87" t="s">
        <v>267</v>
      </c>
      <c r="B137" s="90">
        <v>928128.8</v>
      </c>
      <c r="C137" s="90">
        <v>961278.79</v>
      </c>
      <c r="D137" s="90">
        <v>950076.01</v>
      </c>
      <c r="E137" s="90">
        <v>996287.51</v>
      </c>
      <c r="F137" s="90">
        <v>974867.47</v>
      </c>
      <c r="G137" s="90">
        <v>1125867.29</v>
      </c>
      <c r="H137" s="90">
        <v>1168021.8700000001</v>
      </c>
      <c r="I137" s="90">
        <v>1139423.0900000001</v>
      </c>
      <c r="J137" s="90">
        <v>1177150.81</v>
      </c>
      <c r="K137" s="90">
        <v>1190753.8500000001</v>
      </c>
      <c r="R137" s="87" t="s">
        <v>267</v>
      </c>
      <c r="S137" s="88">
        <v>0.29321999999999998</v>
      </c>
      <c r="T137" s="88">
        <v>0.35313</v>
      </c>
      <c r="U137" s="88">
        <v>0.43601000000000001</v>
      </c>
      <c r="V137" s="88">
        <v>0.52758000000000005</v>
      </c>
      <c r="W137" s="88">
        <v>0.59443000000000001</v>
      </c>
      <c r="X137" s="88">
        <v>0.65278999999999998</v>
      </c>
      <c r="Y137" s="88">
        <v>0.44073000000000001</v>
      </c>
      <c r="Z137" s="88">
        <v>0.42071999999999998</v>
      </c>
      <c r="AA137" s="88">
        <v>0.35259000000000001</v>
      </c>
      <c r="AB137" s="88">
        <v>0.37111</v>
      </c>
      <c r="AL137" s="91"/>
    </row>
    <row r="138" spans="1:38" ht="11.45" customHeight="1" x14ac:dyDescent="0.25"/>
    <row r="139" spans="1:38" x14ac:dyDescent="0.25">
      <c r="A139" s="83" t="s">
        <v>506</v>
      </c>
      <c r="R139" s="83" t="s">
        <v>506</v>
      </c>
    </row>
    <row r="140" spans="1:38" x14ac:dyDescent="0.25">
      <c r="A140" s="83" t="s">
        <v>240</v>
      </c>
      <c r="B140" s="82" t="s">
        <v>507</v>
      </c>
      <c r="R140" s="83" t="s">
        <v>240</v>
      </c>
      <c r="S140" s="82" t="s">
        <v>507</v>
      </c>
    </row>
    <row r="141" spans="1:38" x14ac:dyDescent="0.25">
      <c r="A141" s="83" t="s">
        <v>508</v>
      </c>
      <c r="R141" s="83" t="s">
        <v>508</v>
      </c>
    </row>
    <row r="142" spans="1:38" x14ac:dyDescent="0.25">
      <c r="A142" s="83" t="s">
        <v>595</v>
      </c>
      <c r="B142" s="149" t="s">
        <v>596</v>
      </c>
      <c r="R142" s="83" t="s">
        <v>595</v>
      </c>
      <c r="S142" s="149" t="s">
        <v>596</v>
      </c>
    </row>
    <row r="143" spans="1:38" x14ac:dyDescent="0.25">
      <c r="A143" s="83" t="s">
        <v>597</v>
      </c>
      <c r="B143" s="146" t="s">
        <v>598</v>
      </c>
      <c r="R143" s="83" t="s">
        <v>597</v>
      </c>
      <c r="S143" s="146" t="s">
        <v>598</v>
      </c>
    </row>
    <row r="144" spans="1:38" x14ac:dyDescent="0.25">
      <c r="A144" s="83"/>
      <c r="B144" s="82"/>
    </row>
    <row r="145" spans="1:38" x14ac:dyDescent="0.25">
      <c r="R145" s="83" t="s">
        <v>218</v>
      </c>
      <c r="T145" s="82" t="s">
        <v>57</v>
      </c>
    </row>
    <row r="146" spans="1:38" x14ac:dyDescent="0.25">
      <c r="A146" s="83" t="s">
        <v>218</v>
      </c>
      <c r="C146" s="82" t="s">
        <v>57</v>
      </c>
      <c r="R146" s="83" t="s">
        <v>592</v>
      </c>
      <c r="T146" s="82" t="s">
        <v>593</v>
      </c>
    </row>
    <row r="147" spans="1:38" x14ac:dyDescent="0.25">
      <c r="A147" s="83" t="s">
        <v>592</v>
      </c>
      <c r="C147" s="82" t="s">
        <v>593</v>
      </c>
      <c r="R147" s="83" t="s">
        <v>501</v>
      </c>
      <c r="T147" s="82" t="s">
        <v>605</v>
      </c>
    </row>
    <row r="148" spans="1:38" x14ac:dyDescent="0.25">
      <c r="A148" s="83" t="s">
        <v>501</v>
      </c>
      <c r="C148" s="82" t="s">
        <v>605</v>
      </c>
      <c r="R148" s="83" t="s">
        <v>601</v>
      </c>
      <c r="T148" s="82" t="s">
        <v>602</v>
      </c>
    </row>
    <row r="149" spans="1:38" x14ac:dyDescent="0.25">
      <c r="A149" s="83" t="s">
        <v>222</v>
      </c>
      <c r="C149" s="82" t="s">
        <v>603</v>
      </c>
      <c r="R149" s="83" t="s">
        <v>222</v>
      </c>
      <c r="T149" s="82" t="s">
        <v>604</v>
      </c>
    </row>
    <row r="151" spans="1:38" x14ac:dyDescent="0.25">
      <c r="A151" s="84" t="s">
        <v>224</v>
      </c>
      <c r="B151" s="107" t="s">
        <v>226</v>
      </c>
      <c r="C151" s="107" t="s">
        <v>227</v>
      </c>
      <c r="D151" s="107" t="s">
        <v>228</v>
      </c>
      <c r="E151" s="107" t="s">
        <v>229</v>
      </c>
      <c r="F151" s="107" t="s">
        <v>230</v>
      </c>
      <c r="G151" s="107" t="s">
        <v>231</v>
      </c>
      <c r="H151" s="107" t="s">
        <v>232</v>
      </c>
      <c r="I151" s="107" t="s">
        <v>233</v>
      </c>
      <c r="J151" s="107" t="s">
        <v>234</v>
      </c>
      <c r="K151" s="107" t="s">
        <v>235</v>
      </c>
      <c r="R151" s="84" t="s">
        <v>224</v>
      </c>
      <c r="S151" s="107" t="s">
        <v>226</v>
      </c>
      <c r="T151" s="107" t="s">
        <v>227</v>
      </c>
      <c r="U151" s="107" t="s">
        <v>228</v>
      </c>
      <c r="V151" s="107" t="s">
        <v>229</v>
      </c>
      <c r="W151" s="107" t="s">
        <v>230</v>
      </c>
      <c r="X151" s="107" t="s">
        <v>231</v>
      </c>
      <c r="Y151" s="107" t="s">
        <v>232</v>
      </c>
      <c r="Z151" s="107" t="s">
        <v>233</v>
      </c>
      <c r="AA151" s="107" t="s">
        <v>234</v>
      </c>
      <c r="AB151" s="107" t="s">
        <v>235</v>
      </c>
      <c r="AL151" s="153" t="s">
        <v>238</v>
      </c>
    </row>
    <row r="152" spans="1:38" x14ac:dyDescent="0.25">
      <c r="A152" s="85" t="s">
        <v>237</v>
      </c>
      <c r="B152" s="86" t="s">
        <v>238</v>
      </c>
      <c r="C152" s="86" t="s">
        <v>238</v>
      </c>
      <c r="D152" s="86" t="s">
        <v>238</v>
      </c>
      <c r="E152" s="86" t="s">
        <v>238</v>
      </c>
      <c r="F152" s="86" t="s">
        <v>238</v>
      </c>
      <c r="G152" s="86" t="s">
        <v>238</v>
      </c>
      <c r="H152" s="86" t="s">
        <v>238</v>
      </c>
      <c r="I152" s="86" t="s">
        <v>238</v>
      </c>
      <c r="J152" s="86" t="s">
        <v>238</v>
      </c>
      <c r="K152" s="86" t="s">
        <v>238</v>
      </c>
      <c r="R152" s="85" t="s">
        <v>237</v>
      </c>
      <c r="S152" s="86" t="s">
        <v>238</v>
      </c>
      <c r="T152" s="86" t="s">
        <v>238</v>
      </c>
      <c r="U152" s="86" t="s">
        <v>238</v>
      </c>
      <c r="V152" s="86" t="s">
        <v>238</v>
      </c>
      <c r="W152" s="86" t="s">
        <v>238</v>
      </c>
      <c r="X152" s="86" t="s">
        <v>238</v>
      </c>
      <c r="Y152" s="86" t="s">
        <v>238</v>
      </c>
      <c r="Z152" s="86" t="s">
        <v>238</v>
      </c>
      <c r="AA152" s="86" t="s">
        <v>238</v>
      </c>
      <c r="AB152" s="86" t="s">
        <v>238</v>
      </c>
    </row>
    <row r="153" spans="1:38" x14ac:dyDescent="0.25">
      <c r="A153" s="87" t="s">
        <v>239</v>
      </c>
      <c r="B153" s="147">
        <v>5378497.1600000001</v>
      </c>
      <c r="C153" s="147">
        <v>4791446.2300000004</v>
      </c>
      <c r="D153" s="147">
        <v>4722748.6500000004</v>
      </c>
      <c r="E153" s="147">
        <v>4493598.8099999996</v>
      </c>
      <c r="F153" s="147">
        <v>4576591.92</v>
      </c>
      <c r="G153" s="147">
        <v>4944146.62</v>
      </c>
      <c r="H153" s="147">
        <v>5289515.97</v>
      </c>
      <c r="I153" s="147">
        <v>5063943.46</v>
      </c>
      <c r="J153" s="148">
        <v>4669216</v>
      </c>
      <c r="K153" s="147">
        <v>4391166.0999999996</v>
      </c>
      <c r="R153" s="87" t="s">
        <v>239</v>
      </c>
      <c r="S153" s="147">
        <v>0.16206000000000001</v>
      </c>
      <c r="T153" s="147">
        <v>0.15503</v>
      </c>
      <c r="U153" s="147">
        <v>0.15362999999999999</v>
      </c>
      <c r="V153" s="147">
        <v>0.14271</v>
      </c>
      <c r="W153" s="147">
        <v>0.13789999999999999</v>
      </c>
      <c r="X153" s="147">
        <v>0.14745</v>
      </c>
      <c r="Y153" s="147">
        <v>0.15075</v>
      </c>
      <c r="Z153" s="147">
        <v>0.13916999999999999</v>
      </c>
      <c r="AA153" s="147">
        <v>0.12363</v>
      </c>
      <c r="AB153" s="91" t="s">
        <v>240</v>
      </c>
      <c r="AL153" s="91"/>
    </row>
    <row r="154" spans="1:38" x14ac:dyDescent="0.25">
      <c r="A154" s="87" t="s">
        <v>241</v>
      </c>
      <c r="B154" s="90">
        <v>50507.839999999997</v>
      </c>
      <c r="C154" s="90">
        <v>49020.32</v>
      </c>
      <c r="D154" s="90">
        <v>50647.49</v>
      </c>
      <c r="E154" s="90">
        <v>41289.370000000003</v>
      </c>
      <c r="F154" s="90">
        <v>72636.97</v>
      </c>
      <c r="G154" s="90">
        <v>68513.350000000006</v>
      </c>
      <c r="H154" s="90">
        <v>67529.14</v>
      </c>
      <c r="I154" s="90">
        <v>67376.61</v>
      </c>
      <c r="J154" s="90">
        <v>64326.14</v>
      </c>
      <c r="K154" s="147">
        <v>62133.17</v>
      </c>
      <c r="R154" s="87" t="s">
        <v>241</v>
      </c>
      <c r="S154" s="88">
        <v>6.0179999999999997E-2</v>
      </c>
      <c r="T154" s="88">
        <v>6.2370000000000002E-2</v>
      </c>
      <c r="U154" s="88">
        <v>7.0360000000000006E-2</v>
      </c>
      <c r="V154" s="88">
        <v>5.5329999999999997E-2</v>
      </c>
      <c r="W154" s="88">
        <v>9.4649999999999998E-2</v>
      </c>
      <c r="X154" s="88">
        <v>7.9939999999999997E-2</v>
      </c>
      <c r="Y154" s="88">
        <v>7.3389999999999997E-2</v>
      </c>
      <c r="Z154" s="88">
        <v>7.1150000000000005E-2</v>
      </c>
      <c r="AA154" s="88">
        <v>6.3240000000000005E-2</v>
      </c>
      <c r="AB154" s="89" t="s">
        <v>240</v>
      </c>
      <c r="AL154" s="91"/>
    </row>
    <row r="155" spans="1:38" x14ac:dyDescent="0.25">
      <c r="A155" s="87" t="s">
        <v>242</v>
      </c>
      <c r="B155" s="88">
        <v>76353.89</v>
      </c>
      <c r="C155" s="88">
        <v>70547.100000000006</v>
      </c>
      <c r="D155" s="88">
        <v>48120.800000000003</v>
      </c>
      <c r="E155" s="88">
        <v>53836.08</v>
      </c>
      <c r="F155" s="88">
        <v>60888.85</v>
      </c>
      <c r="G155" s="88">
        <v>51017.49</v>
      </c>
      <c r="H155" s="88">
        <v>66775.570000000007</v>
      </c>
      <c r="I155" s="88">
        <v>74391.210000000006</v>
      </c>
      <c r="J155" s="88">
        <v>74201.210000000006</v>
      </c>
      <c r="K155" s="147">
        <v>67093.789999999994</v>
      </c>
      <c r="R155" s="87" t="s">
        <v>242</v>
      </c>
      <c r="S155" s="90">
        <v>0.69035999999999997</v>
      </c>
      <c r="T155" s="90">
        <v>0.65261000000000002</v>
      </c>
      <c r="U155" s="90">
        <v>0.53947000000000001</v>
      </c>
      <c r="V155" s="90">
        <v>0.50597999999999999</v>
      </c>
      <c r="W155" s="90">
        <v>0.45338000000000001</v>
      </c>
      <c r="X155" s="90">
        <v>0.37902999999999998</v>
      </c>
      <c r="Y155" s="90">
        <v>0.44696000000000002</v>
      </c>
      <c r="Z155" s="90">
        <v>0.56528</v>
      </c>
      <c r="AA155" s="90">
        <v>0.56728999999999996</v>
      </c>
      <c r="AB155" s="147">
        <v>0.52254</v>
      </c>
      <c r="AL155" s="91"/>
    </row>
    <row r="156" spans="1:38" x14ac:dyDescent="0.25">
      <c r="A156" s="87" t="s">
        <v>243</v>
      </c>
      <c r="B156" s="90">
        <v>131176.29999999999</v>
      </c>
      <c r="C156" s="90">
        <v>126746.09</v>
      </c>
      <c r="D156" s="90">
        <v>152820.1</v>
      </c>
      <c r="E156" s="90">
        <v>144356.35</v>
      </c>
      <c r="F156" s="90">
        <v>140321.18</v>
      </c>
      <c r="G156" s="90">
        <v>173568.97</v>
      </c>
      <c r="H156" s="90">
        <v>156433.63</v>
      </c>
      <c r="I156" s="90">
        <v>182986.28</v>
      </c>
      <c r="J156" s="91">
        <v>147483</v>
      </c>
      <c r="K156" s="147">
        <v>137517.79999999999</v>
      </c>
      <c r="R156" s="87" t="s">
        <v>243</v>
      </c>
      <c r="S156" s="88">
        <v>0.15304999999999999</v>
      </c>
      <c r="T156" s="88">
        <v>0.14978</v>
      </c>
      <c r="U156" s="88">
        <v>0.19253999999999999</v>
      </c>
      <c r="V156" s="88">
        <v>0.17315</v>
      </c>
      <c r="W156" s="88">
        <v>0.15572</v>
      </c>
      <c r="X156" s="88">
        <v>0.17710999999999999</v>
      </c>
      <c r="Y156" s="88">
        <v>0.14579</v>
      </c>
      <c r="Z156" s="88">
        <v>0.14949999999999999</v>
      </c>
      <c r="AA156" s="88">
        <v>0.11443</v>
      </c>
      <c r="AB156" s="147">
        <v>0.11187999999999999</v>
      </c>
      <c r="AL156" s="91"/>
    </row>
    <row r="157" spans="1:38" x14ac:dyDescent="0.25">
      <c r="A157" s="87" t="s">
        <v>244</v>
      </c>
      <c r="B157" s="88">
        <v>51955.03</v>
      </c>
      <c r="C157" s="88">
        <v>35700.730000000003</v>
      </c>
      <c r="D157" s="88">
        <v>31797.73</v>
      </c>
      <c r="E157" s="88">
        <v>32072.560000000001</v>
      </c>
      <c r="F157" s="88">
        <v>29185.55</v>
      </c>
      <c r="G157" s="88">
        <v>30200.91</v>
      </c>
      <c r="H157" s="88">
        <v>34562.47</v>
      </c>
      <c r="I157" s="88">
        <v>31870.71</v>
      </c>
      <c r="J157" s="88">
        <v>29799.4</v>
      </c>
      <c r="K157" s="147">
        <v>29314.12</v>
      </c>
      <c r="R157" s="87" t="s">
        <v>244</v>
      </c>
      <c r="S157" s="90">
        <v>9.7239999999999993E-2</v>
      </c>
      <c r="T157" s="90">
        <v>6.6530000000000006E-2</v>
      </c>
      <c r="U157" s="90">
        <v>6.1240000000000003E-2</v>
      </c>
      <c r="V157" s="90">
        <v>5.7770000000000002E-2</v>
      </c>
      <c r="W157" s="90">
        <v>5.04E-2</v>
      </c>
      <c r="X157" s="90">
        <v>5.423E-2</v>
      </c>
      <c r="Y157" s="90">
        <v>5.8770000000000003E-2</v>
      </c>
      <c r="Z157" s="90">
        <v>5.493E-2</v>
      </c>
      <c r="AA157" s="90">
        <v>4.9480000000000003E-2</v>
      </c>
      <c r="AB157" s="91" t="s">
        <v>240</v>
      </c>
      <c r="AL157" s="91"/>
    </row>
    <row r="158" spans="1:38" x14ac:dyDescent="0.25">
      <c r="A158" s="87" t="s">
        <v>245</v>
      </c>
      <c r="B158" s="90">
        <v>965712.26</v>
      </c>
      <c r="C158" s="90">
        <v>983095.35</v>
      </c>
      <c r="D158" s="90">
        <v>1073247.77</v>
      </c>
      <c r="E158" s="90">
        <v>1016692.67</v>
      </c>
      <c r="F158" s="90">
        <v>920912.98</v>
      </c>
      <c r="G158" s="90">
        <v>1016711.53</v>
      </c>
      <c r="H158" s="90">
        <v>976222.67</v>
      </c>
      <c r="I158" s="90">
        <v>885852.33</v>
      </c>
      <c r="J158" s="90">
        <v>771869.6</v>
      </c>
      <c r="K158" s="147">
        <v>744631.86</v>
      </c>
      <c r="R158" s="87" t="s">
        <v>307</v>
      </c>
      <c r="S158" s="88">
        <v>0.153</v>
      </c>
      <c r="T158" s="88">
        <v>0.16258</v>
      </c>
      <c r="U158" s="88">
        <v>0.17399999999999999</v>
      </c>
      <c r="V158" s="88">
        <v>0.16256999999999999</v>
      </c>
      <c r="W158" s="88">
        <v>0.13098000000000001</v>
      </c>
      <c r="X158" s="88">
        <v>0.14793000000000001</v>
      </c>
      <c r="Y158" s="88">
        <v>0.14235</v>
      </c>
      <c r="Z158" s="88">
        <v>0.12794</v>
      </c>
      <c r="AA158" s="88">
        <v>9.8769999999999997E-2</v>
      </c>
      <c r="AB158" s="89" t="s">
        <v>240</v>
      </c>
      <c r="AL158" s="91"/>
    </row>
    <row r="159" spans="1:38" x14ac:dyDescent="0.25">
      <c r="A159" s="87" t="s">
        <v>246</v>
      </c>
      <c r="B159" s="88">
        <v>64647.040000000001</v>
      </c>
      <c r="C159" s="88">
        <v>71070.87</v>
      </c>
      <c r="D159" s="88">
        <v>61387.85</v>
      </c>
      <c r="E159" s="88">
        <v>78096.7</v>
      </c>
      <c r="F159" s="88">
        <v>71963.28</v>
      </c>
      <c r="G159" s="88">
        <v>90479.43</v>
      </c>
      <c r="H159" s="88">
        <v>70382.3</v>
      </c>
      <c r="I159" s="88">
        <v>79236.3</v>
      </c>
      <c r="J159" s="88">
        <v>67738.350000000006</v>
      </c>
      <c r="K159" s="147">
        <v>46390.63</v>
      </c>
      <c r="R159" s="87" t="s">
        <v>246</v>
      </c>
      <c r="S159" s="90">
        <v>0.19453999999999999</v>
      </c>
      <c r="T159" s="90">
        <v>0.20271</v>
      </c>
      <c r="U159" s="90">
        <v>0.16209999999999999</v>
      </c>
      <c r="V159" s="90">
        <v>0.17645</v>
      </c>
      <c r="W159" s="90">
        <v>0.14954999999999999</v>
      </c>
      <c r="X159" s="90">
        <v>0.18334</v>
      </c>
      <c r="Y159" s="90">
        <v>0.12978000000000001</v>
      </c>
      <c r="Z159" s="90">
        <v>0.13821</v>
      </c>
      <c r="AA159" s="90">
        <v>0.11563</v>
      </c>
      <c r="AB159" s="147">
        <v>8.1019999999999995E-2</v>
      </c>
      <c r="AL159" s="91"/>
    </row>
    <row r="160" spans="1:38" x14ac:dyDescent="0.25">
      <c r="A160" s="87" t="s">
        <v>247</v>
      </c>
      <c r="B160" s="90">
        <v>33038.379999999997</v>
      </c>
      <c r="C160" s="90">
        <v>29731.54</v>
      </c>
      <c r="D160" s="90">
        <v>35311.26</v>
      </c>
      <c r="E160" s="90">
        <v>52868.959999999999</v>
      </c>
      <c r="F160" s="90">
        <v>37021.279999999999</v>
      </c>
      <c r="G160" s="90">
        <v>38504.03</v>
      </c>
      <c r="H160" s="90">
        <v>49502.57</v>
      </c>
      <c r="I160" s="90">
        <v>42763.38</v>
      </c>
      <c r="J160" s="90">
        <v>42529.16</v>
      </c>
      <c r="K160" s="147">
        <v>43155.75</v>
      </c>
      <c r="R160" s="87" t="s">
        <v>247</v>
      </c>
      <c r="S160" s="88">
        <v>0.25830999999999998</v>
      </c>
      <c r="T160" s="88">
        <v>0.22320999999999999</v>
      </c>
      <c r="U160" s="88">
        <v>0.21207999999999999</v>
      </c>
      <c r="V160" s="88">
        <v>0.29113</v>
      </c>
      <c r="W160" s="88">
        <v>0.18237</v>
      </c>
      <c r="X160" s="88">
        <v>0.17166000000000001</v>
      </c>
      <c r="Y160" s="88">
        <v>0.19091</v>
      </c>
      <c r="Z160" s="88">
        <v>0.12417</v>
      </c>
      <c r="AA160" s="88">
        <v>0.12814</v>
      </c>
      <c r="AB160" s="147">
        <v>0.15309</v>
      </c>
      <c r="AL160" s="91"/>
    </row>
    <row r="161" spans="1:38" x14ac:dyDescent="0.25">
      <c r="A161" s="87" t="s">
        <v>248</v>
      </c>
      <c r="B161" s="88">
        <v>8478.3700000000008</v>
      </c>
      <c r="C161" s="88">
        <v>18281.689999999999</v>
      </c>
      <c r="D161" s="88">
        <v>5273.8</v>
      </c>
      <c r="E161" s="88">
        <v>16120.28</v>
      </c>
      <c r="F161" s="88">
        <v>13989.83</v>
      </c>
      <c r="G161" s="88">
        <v>19098.38</v>
      </c>
      <c r="H161" s="88">
        <v>5487.06</v>
      </c>
      <c r="I161" s="150">
        <v>9703.91</v>
      </c>
      <c r="J161" s="150">
        <v>6637.11</v>
      </c>
      <c r="K161" s="147">
        <v>6303.38</v>
      </c>
      <c r="R161" s="87" t="s">
        <v>248</v>
      </c>
      <c r="S161" s="90">
        <v>3.5680000000000003E-2</v>
      </c>
      <c r="T161" s="90">
        <v>0.11856</v>
      </c>
      <c r="U161" s="90">
        <v>4.8829999999999998E-2</v>
      </c>
      <c r="V161" s="90">
        <v>0.16827</v>
      </c>
      <c r="W161" s="90">
        <v>0.15754000000000001</v>
      </c>
      <c r="X161" s="90">
        <v>0.21876999999999999</v>
      </c>
      <c r="Y161" s="90">
        <v>5.7700000000000001E-2</v>
      </c>
      <c r="Z161" s="150">
        <v>0.10108</v>
      </c>
      <c r="AA161" s="150">
        <v>7.2300000000000003E-2</v>
      </c>
      <c r="AB161" s="147">
        <v>6.5799999999999997E-2</v>
      </c>
      <c r="AL161" s="91"/>
    </row>
    <row r="162" spans="1:38" x14ac:dyDescent="0.25">
      <c r="A162" s="87" t="s">
        <v>249</v>
      </c>
      <c r="B162" s="90">
        <v>374623.81</v>
      </c>
      <c r="C162" s="90">
        <v>375890.87</v>
      </c>
      <c r="D162" s="90">
        <v>353503.29</v>
      </c>
      <c r="E162" s="90">
        <v>298040.69</v>
      </c>
      <c r="F162" s="90">
        <v>234145.89</v>
      </c>
      <c r="G162" s="90">
        <v>505531.06</v>
      </c>
      <c r="H162" s="90">
        <v>763037.78</v>
      </c>
      <c r="I162" s="90">
        <v>439957.33</v>
      </c>
      <c r="J162" s="90">
        <v>450858.59</v>
      </c>
      <c r="K162" s="150">
        <v>397031.61</v>
      </c>
      <c r="R162" s="87" t="s">
        <v>249</v>
      </c>
      <c r="S162" s="88">
        <v>0.20755000000000001</v>
      </c>
      <c r="T162" s="88">
        <v>0.23435</v>
      </c>
      <c r="U162" s="88">
        <v>0.23677000000000001</v>
      </c>
      <c r="V162" s="88">
        <v>0.20233999999999999</v>
      </c>
      <c r="W162" s="88">
        <v>0.14616000000000001</v>
      </c>
      <c r="X162" s="88">
        <v>0.30471999999999999</v>
      </c>
      <c r="Y162" s="88">
        <v>0.39887</v>
      </c>
      <c r="Z162" s="88">
        <v>0.21965000000000001</v>
      </c>
      <c r="AA162" s="88">
        <v>0.21686</v>
      </c>
      <c r="AB162" s="89" t="s">
        <v>240</v>
      </c>
      <c r="AL162" s="91"/>
    </row>
    <row r="163" spans="1:38" x14ac:dyDescent="0.25">
      <c r="A163" s="87" t="s">
        <v>250</v>
      </c>
      <c r="B163" s="88">
        <v>494495.42</v>
      </c>
      <c r="C163" s="88">
        <v>471089.13</v>
      </c>
      <c r="D163" s="88">
        <v>445527.42</v>
      </c>
      <c r="E163" s="88">
        <v>430452.8</v>
      </c>
      <c r="F163" s="88">
        <v>483036.84</v>
      </c>
      <c r="G163" s="88">
        <v>517431.78</v>
      </c>
      <c r="H163" s="88">
        <v>593507.36</v>
      </c>
      <c r="I163" s="88">
        <v>652029.35</v>
      </c>
      <c r="J163" s="88">
        <v>577122.1</v>
      </c>
      <c r="K163" s="147">
        <v>536529.11</v>
      </c>
      <c r="R163" s="87" t="s">
        <v>250</v>
      </c>
      <c r="S163" s="90">
        <v>0.14979999999999999</v>
      </c>
      <c r="T163" s="90">
        <v>0.14754</v>
      </c>
      <c r="U163" s="90">
        <v>0.13922999999999999</v>
      </c>
      <c r="V163" s="90">
        <v>0.14832999999999999</v>
      </c>
      <c r="W163" s="90">
        <v>0.16547999999999999</v>
      </c>
      <c r="X163" s="90">
        <v>0.17474999999999999</v>
      </c>
      <c r="Y163" s="90">
        <v>0.19120999999999999</v>
      </c>
      <c r="Z163" s="90">
        <v>0.21329000000000001</v>
      </c>
      <c r="AA163" s="90">
        <v>0.17541999999999999</v>
      </c>
      <c r="AB163" s="91" t="s">
        <v>240</v>
      </c>
      <c r="AL163" s="91"/>
    </row>
    <row r="164" spans="1:38" x14ac:dyDescent="0.25">
      <c r="A164" s="87" t="s">
        <v>251</v>
      </c>
      <c r="B164" s="90">
        <v>26403.33</v>
      </c>
      <c r="C164" s="90">
        <v>27420.22</v>
      </c>
      <c r="D164" s="90">
        <v>24561.1</v>
      </c>
      <c r="E164" s="90">
        <v>17368.5</v>
      </c>
      <c r="F164" s="90">
        <v>26884.66</v>
      </c>
      <c r="G164" s="90">
        <v>27206.240000000002</v>
      </c>
      <c r="H164" s="90">
        <v>30332.86</v>
      </c>
      <c r="I164" s="90">
        <v>32310.95</v>
      </c>
      <c r="J164" s="90">
        <v>34752.07</v>
      </c>
      <c r="K164" s="147">
        <v>34195.230000000003</v>
      </c>
      <c r="R164" s="87" t="s">
        <v>251</v>
      </c>
      <c r="S164" s="88">
        <v>0.16359000000000001</v>
      </c>
      <c r="T164" s="88">
        <v>0.17465</v>
      </c>
      <c r="U164" s="88">
        <v>0.14724999999999999</v>
      </c>
      <c r="V164" s="88">
        <v>9.103E-2</v>
      </c>
      <c r="W164" s="88">
        <v>0.11991</v>
      </c>
      <c r="X164" s="88">
        <v>0.10926</v>
      </c>
      <c r="Y164" s="88">
        <v>0.11156000000000001</v>
      </c>
      <c r="Z164" s="88">
        <v>0.11486</v>
      </c>
      <c r="AA164" s="88">
        <v>0.10994</v>
      </c>
      <c r="AB164" s="147">
        <v>0.12066</v>
      </c>
      <c r="AL164" s="91"/>
    </row>
    <row r="165" spans="1:38" x14ac:dyDescent="0.25">
      <c r="A165" s="87" t="s">
        <v>252</v>
      </c>
      <c r="B165" s="88">
        <v>447063.32</v>
      </c>
      <c r="C165" s="89">
        <v>402847</v>
      </c>
      <c r="D165" s="88">
        <v>411755.53</v>
      </c>
      <c r="E165" s="88">
        <v>368135.05</v>
      </c>
      <c r="F165" s="88">
        <v>402672.27</v>
      </c>
      <c r="G165" s="88">
        <v>395333.72</v>
      </c>
      <c r="H165" s="88">
        <v>419290.79</v>
      </c>
      <c r="I165" s="88">
        <v>423907.33</v>
      </c>
      <c r="J165" s="88">
        <v>422945.56</v>
      </c>
      <c r="K165" s="147">
        <v>387591.88</v>
      </c>
      <c r="R165" s="87" t="s">
        <v>252</v>
      </c>
      <c r="S165" s="90">
        <v>7.5609999999999997E-2</v>
      </c>
      <c r="T165" s="90">
        <v>7.7450000000000005E-2</v>
      </c>
      <c r="U165" s="90">
        <v>8.3919999999999995E-2</v>
      </c>
      <c r="V165" s="90">
        <v>7.6609999999999998E-2</v>
      </c>
      <c r="W165" s="90">
        <v>8.4680000000000005E-2</v>
      </c>
      <c r="X165" s="90">
        <v>8.1619999999999998E-2</v>
      </c>
      <c r="Y165" s="90">
        <v>8.702E-2</v>
      </c>
      <c r="Z165" s="90">
        <v>8.6779999999999996E-2</v>
      </c>
      <c r="AA165" s="90">
        <v>9.1109999999999997E-2</v>
      </c>
      <c r="AB165" s="91" t="s">
        <v>240</v>
      </c>
      <c r="AL165" s="91"/>
    </row>
    <row r="166" spans="1:38" x14ac:dyDescent="0.25">
      <c r="A166" s="87" t="s">
        <v>253</v>
      </c>
      <c r="B166" s="90">
        <v>9912.24</v>
      </c>
      <c r="C166" s="90">
        <v>7450.2</v>
      </c>
      <c r="D166" s="90">
        <v>5416.55</v>
      </c>
      <c r="E166" s="90">
        <v>5128.16</v>
      </c>
      <c r="F166" s="90">
        <v>5074.32</v>
      </c>
      <c r="G166" s="90">
        <v>5472.43</v>
      </c>
      <c r="H166" s="90">
        <v>6077.3</v>
      </c>
      <c r="I166" s="90">
        <v>6427.81</v>
      </c>
      <c r="J166" s="90">
        <v>7036.55</v>
      </c>
      <c r="K166" s="147">
        <v>7541.21</v>
      </c>
      <c r="R166" s="87" t="s">
        <v>253</v>
      </c>
      <c r="S166" s="88">
        <v>0.16686999999999999</v>
      </c>
      <c r="T166" s="88">
        <v>0.14523</v>
      </c>
      <c r="U166" s="88">
        <v>0.17249999999999999</v>
      </c>
      <c r="V166" s="88">
        <v>0.18315000000000001</v>
      </c>
      <c r="W166" s="88">
        <v>0.15237999999999999</v>
      </c>
      <c r="X166" s="88">
        <v>0.14829999999999999</v>
      </c>
      <c r="Y166" s="88">
        <v>0.13356999999999999</v>
      </c>
      <c r="Z166" s="88">
        <v>0.11708</v>
      </c>
      <c r="AA166" s="88">
        <v>0.11348999999999999</v>
      </c>
      <c r="AB166" s="89" t="s">
        <v>240</v>
      </c>
      <c r="AL166" s="91"/>
    </row>
    <row r="167" spans="1:38" x14ac:dyDescent="0.25">
      <c r="A167" s="87" t="s">
        <v>254</v>
      </c>
      <c r="B167" s="147">
        <v>182485.98</v>
      </c>
      <c r="C167" s="147">
        <v>153104.38</v>
      </c>
      <c r="D167" s="147">
        <v>123863.16</v>
      </c>
      <c r="E167" s="147">
        <v>132539.75</v>
      </c>
      <c r="F167" s="147">
        <v>137730.32</v>
      </c>
      <c r="G167" s="147">
        <v>157608.89000000001</v>
      </c>
      <c r="H167" s="147">
        <v>157889.32</v>
      </c>
      <c r="I167" s="147">
        <v>177038.72</v>
      </c>
      <c r="J167" s="147">
        <v>163188.31</v>
      </c>
      <c r="K167" s="147">
        <v>161205.76999999999</v>
      </c>
      <c r="R167" s="87" t="s">
        <v>254</v>
      </c>
      <c r="S167" s="147">
        <v>0.36229</v>
      </c>
      <c r="T167" s="147">
        <v>0.28703000000000001</v>
      </c>
      <c r="U167" s="147">
        <v>0.23774000000000001</v>
      </c>
      <c r="V167" s="147">
        <v>0.23441999999999999</v>
      </c>
      <c r="W167" s="147">
        <v>0.24171999999999999</v>
      </c>
      <c r="X167" s="147">
        <v>0.27492</v>
      </c>
      <c r="Y167" s="147">
        <v>0.24693000000000001</v>
      </c>
      <c r="Z167" s="147">
        <v>0.23463999999999999</v>
      </c>
      <c r="AA167" s="147">
        <v>0.21096999999999999</v>
      </c>
      <c r="AB167" s="91" t="s">
        <v>240</v>
      </c>
      <c r="AL167" s="91"/>
    </row>
    <row r="168" spans="1:38" x14ac:dyDescent="0.25">
      <c r="A168" s="87" t="s">
        <v>255</v>
      </c>
      <c r="B168" s="147">
        <v>97106.49</v>
      </c>
      <c r="C168" s="147">
        <v>94124.38</v>
      </c>
      <c r="D168" s="147">
        <v>89179.02</v>
      </c>
      <c r="E168" s="147">
        <v>82092.73</v>
      </c>
      <c r="F168" s="147">
        <v>73477.19</v>
      </c>
      <c r="G168" s="147">
        <v>101176.79</v>
      </c>
      <c r="H168" s="147">
        <v>101460.32</v>
      </c>
      <c r="I168" s="147">
        <v>101604.14</v>
      </c>
      <c r="J168" s="147">
        <v>94782.13</v>
      </c>
      <c r="K168" s="147">
        <v>88614.77</v>
      </c>
      <c r="R168" s="87" t="s">
        <v>255</v>
      </c>
      <c r="S168" s="147">
        <v>0.25040000000000001</v>
      </c>
      <c r="T168" s="147">
        <v>0.24073</v>
      </c>
      <c r="U168" s="147">
        <v>0.20505999999999999</v>
      </c>
      <c r="V168" s="147">
        <v>0.17552000000000001</v>
      </c>
      <c r="W168" s="147">
        <v>0.15839</v>
      </c>
      <c r="X168" s="147">
        <v>0.20333000000000001</v>
      </c>
      <c r="Y168" s="147">
        <v>0.19969000000000001</v>
      </c>
      <c r="Z168" s="147">
        <v>0.18973999999999999</v>
      </c>
      <c r="AA168" s="147">
        <v>0.17735999999999999</v>
      </c>
      <c r="AB168" s="89" t="s">
        <v>240</v>
      </c>
      <c r="AL168" s="91"/>
    </row>
    <row r="169" spans="1:38" x14ac:dyDescent="0.25">
      <c r="A169" s="87" t="s">
        <v>256</v>
      </c>
      <c r="B169" s="147">
        <v>33185.9</v>
      </c>
      <c r="C169" s="147">
        <v>32759.4</v>
      </c>
      <c r="D169" s="148">
        <v>33644</v>
      </c>
      <c r="E169" s="147">
        <v>28740.3</v>
      </c>
      <c r="F169" s="147">
        <v>23098.400000000001</v>
      </c>
      <c r="G169" s="147">
        <v>23833.200000000001</v>
      </c>
      <c r="H169" s="148">
        <v>19849</v>
      </c>
      <c r="I169" s="147">
        <v>19376.400000000001</v>
      </c>
      <c r="J169" s="147">
        <v>24326.1</v>
      </c>
      <c r="K169" s="147">
        <v>23439.94</v>
      </c>
      <c r="R169" s="87" t="s">
        <v>256</v>
      </c>
      <c r="S169" s="91" t="s">
        <v>240</v>
      </c>
      <c r="T169" s="91" t="s">
        <v>240</v>
      </c>
      <c r="U169" s="91" t="s">
        <v>240</v>
      </c>
      <c r="V169" s="91" t="s">
        <v>240</v>
      </c>
      <c r="W169" s="91" t="s">
        <v>240</v>
      </c>
      <c r="X169" s="91" t="s">
        <v>240</v>
      </c>
      <c r="Y169" s="91" t="s">
        <v>240</v>
      </c>
      <c r="Z169" s="91" t="s">
        <v>240</v>
      </c>
      <c r="AA169" s="91" t="s">
        <v>240</v>
      </c>
      <c r="AB169" s="91" t="s">
        <v>240</v>
      </c>
      <c r="AL169" s="91"/>
    </row>
    <row r="170" spans="1:38" x14ac:dyDescent="0.25">
      <c r="A170" s="87" t="s">
        <v>257</v>
      </c>
      <c r="B170" s="90">
        <v>79226.91</v>
      </c>
      <c r="C170" s="90">
        <v>59289.919999999998</v>
      </c>
      <c r="D170" s="90">
        <v>42282.720000000001</v>
      </c>
      <c r="E170" s="90">
        <v>39376.19</v>
      </c>
      <c r="F170" s="90">
        <v>46471.31</v>
      </c>
      <c r="G170" s="90">
        <v>62994.879999999997</v>
      </c>
      <c r="H170" s="90">
        <v>68903.31</v>
      </c>
      <c r="I170" s="90">
        <v>80698.52</v>
      </c>
      <c r="J170" s="90">
        <v>70796.600000000006</v>
      </c>
      <c r="K170" s="147">
        <v>66424.100000000006</v>
      </c>
      <c r="R170" s="87" t="s">
        <v>257</v>
      </c>
      <c r="S170" s="88">
        <v>0.35898000000000002</v>
      </c>
      <c r="T170" s="88">
        <v>0.27927000000000002</v>
      </c>
      <c r="U170" s="88">
        <v>0.19467000000000001</v>
      </c>
      <c r="V170" s="88">
        <v>0.17030999999999999</v>
      </c>
      <c r="W170" s="88">
        <v>0.18640999999999999</v>
      </c>
      <c r="X170" s="88">
        <v>0.24398</v>
      </c>
      <c r="Y170" s="88">
        <v>0.24415999999999999</v>
      </c>
      <c r="Z170" s="88">
        <v>0.26971000000000001</v>
      </c>
      <c r="AA170" s="88">
        <v>0.21992999999999999</v>
      </c>
      <c r="AB170" s="147">
        <v>0.20444000000000001</v>
      </c>
      <c r="AL170" s="91"/>
    </row>
    <row r="171" spans="1:38" x14ac:dyDescent="0.25">
      <c r="A171" s="87" t="s">
        <v>258</v>
      </c>
      <c r="B171" s="88">
        <v>162.16999999999999</v>
      </c>
      <c r="C171" s="88">
        <v>189.97</v>
      </c>
      <c r="D171" s="88">
        <v>204.35</v>
      </c>
      <c r="E171" s="89">
        <v>221</v>
      </c>
      <c r="F171" s="88">
        <v>249.84</v>
      </c>
      <c r="G171" s="88">
        <v>238.46</v>
      </c>
      <c r="H171" s="88">
        <v>236.14</v>
      </c>
      <c r="I171" s="88">
        <v>219.64</v>
      </c>
      <c r="J171" s="88">
        <v>224.63</v>
      </c>
      <c r="K171" s="147">
        <v>204.25</v>
      </c>
      <c r="R171" s="87" t="s">
        <v>258</v>
      </c>
      <c r="S171" s="90">
        <v>3.1800000000000002E-2</v>
      </c>
      <c r="T171" s="91" t="s">
        <v>240</v>
      </c>
      <c r="U171" s="91" t="s">
        <v>240</v>
      </c>
      <c r="V171" s="91" t="s">
        <v>240</v>
      </c>
      <c r="W171" s="91" t="s">
        <v>240</v>
      </c>
      <c r="X171" s="91" t="s">
        <v>240</v>
      </c>
      <c r="Y171" s="91" t="s">
        <v>240</v>
      </c>
      <c r="Z171" s="91" t="s">
        <v>240</v>
      </c>
      <c r="AA171" s="91" t="s">
        <v>240</v>
      </c>
      <c r="AB171" s="91" t="s">
        <v>240</v>
      </c>
      <c r="AL171" s="91"/>
    </row>
    <row r="172" spans="1:38" x14ac:dyDescent="0.25">
      <c r="A172" s="87" t="s">
        <v>259</v>
      </c>
      <c r="B172" s="147">
        <v>86066.22</v>
      </c>
      <c r="C172" s="147">
        <v>78336.179999999993</v>
      </c>
      <c r="D172" s="147">
        <v>62043.96</v>
      </c>
      <c r="E172" s="147">
        <v>77298.3</v>
      </c>
      <c r="F172" s="147">
        <v>75248.289999999994</v>
      </c>
      <c r="G172" s="147">
        <v>81253.08</v>
      </c>
      <c r="H172" s="147">
        <v>53488.57</v>
      </c>
      <c r="I172" s="147">
        <v>60951.73</v>
      </c>
      <c r="J172" s="147">
        <v>49894.09</v>
      </c>
      <c r="K172" s="147">
        <v>51173.56</v>
      </c>
      <c r="R172" s="87" t="s">
        <v>259</v>
      </c>
      <c r="S172" s="147">
        <v>0.10173</v>
      </c>
      <c r="T172" s="147">
        <v>0.10348</v>
      </c>
      <c r="U172" s="147">
        <v>9.4009999999999996E-2</v>
      </c>
      <c r="V172" s="147">
        <v>0.11169999999999999</v>
      </c>
      <c r="W172" s="147">
        <v>9.5009999999999997E-2</v>
      </c>
      <c r="X172" s="147">
        <v>9.0789999999999996E-2</v>
      </c>
      <c r="Y172" s="147">
        <v>5.4030000000000002E-2</v>
      </c>
      <c r="Z172" s="147">
        <v>5.5710000000000003E-2</v>
      </c>
      <c r="AA172" s="147">
        <v>4.1029999999999997E-2</v>
      </c>
      <c r="AB172" s="147">
        <v>4.1950000000000001E-2</v>
      </c>
      <c r="AL172" s="91"/>
    </row>
    <row r="173" spans="1:38" x14ac:dyDescent="0.25">
      <c r="A173" s="87" t="s">
        <v>260</v>
      </c>
      <c r="B173" s="88">
        <v>339681.34</v>
      </c>
      <c r="C173" s="88">
        <v>334366.3</v>
      </c>
      <c r="D173" s="88">
        <v>330603.13</v>
      </c>
      <c r="E173" s="88">
        <v>304228.99</v>
      </c>
      <c r="F173" s="88">
        <v>400387.5</v>
      </c>
      <c r="G173" s="88">
        <v>277355.28000000003</v>
      </c>
      <c r="H173" s="88">
        <v>294046.57</v>
      </c>
      <c r="I173" s="88">
        <v>285305.96999999997</v>
      </c>
      <c r="J173" s="88">
        <v>240401.85</v>
      </c>
      <c r="K173" s="147">
        <v>236865.26</v>
      </c>
      <c r="R173" s="87" t="s">
        <v>260</v>
      </c>
      <c r="S173" s="90">
        <v>0.16300000000000001</v>
      </c>
      <c r="T173" s="90">
        <v>0.16431999999999999</v>
      </c>
      <c r="U173" s="90">
        <v>0.16062000000000001</v>
      </c>
      <c r="V173" s="90">
        <v>0.14507</v>
      </c>
      <c r="W173" s="90">
        <v>0.17473</v>
      </c>
      <c r="X173" s="90">
        <v>0.11360000000000001</v>
      </c>
      <c r="Y173" s="90">
        <v>0.11955</v>
      </c>
      <c r="Z173" s="90">
        <v>0.10564</v>
      </c>
      <c r="AA173" s="90">
        <v>8.0360000000000001E-2</v>
      </c>
      <c r="AB173" s="147">
        <v>7.7829999999999996E-2</v>
      </c>
      <c r="AL173" s="91"/>
    </row>
    <row r="174" spans="1:38" x14ac:dyDescent="0.25">
      <c r="A174" s="87" t="s">
        <v>261</v>
      </c>
      <c r="B174" s="90">
        <v>848713.12</v>
      </c>
      <c r="C174" s="90">
        <v>547887.18999999994</v>
      </c>
      <c r="D174" s="90">
        <v>538310.81000000006</v>
      </c>
      <c r="E174" s="90">
        <v>462594.63</v>
      </c>
      <c r="F174" s="90">
        <v>471969.01</v>
      </c>
      <c r="G174" s="90">
        <v>469962.35</v>
      </c>
      <c r="H174" s="90">
        <v>533416.6</v>
      </c>
      <c r="I174" s="90">
        <v>532967.98</v>
      </c>
      <c r="J174" s="90">
        <v>510676.65</v>
      </c>
      <c r="K174" s="147">
        <v>498394.68</v>
      </c>
      <c r="R174" s="87" t="s">
        <v>261</v>
      </c>
      <c r="S174" s="88">
        <v>0.37925999999999999</v>
      </c>
      <c r="T174" s="88">
        <v>0.2392</v>
      </c>
      <c r="U174" s="88">
        <v>0.23254</v>
      </c>
      <c r="V174" s="88">
        <v>0.17509</v>
      </c>
      <c r="W174" s="88">
        <v>0.17244000000000001</v>
      </c>
      <c r="X174" s="88">
        <v>0.16786999999999999</v>
      </c>
      <c r="Y174" s="88">
        <v>0.18547</v>
      </c>
      <c r="Z174" s="88">
        <v>0.17222000000000001</v>
      </c>
      <c r="AA174" s="88">
        <v>0.16017000000000001</v>
      </c>
      <c r="AB174" s="89" t="s">
        <v>240</v>
      </c>
      <c r="AL174" s="91"/>
    </row>
    <row r="175" spans="1:38" x14ac:dyDescent="0.25">
      <c r="A175" s="87" t="s">
        <v>262</v>
      </c>
      <c r="B175" s="88">
        <v>286872.09999999998</v>
      </c>
      <c r="C175" s="88">
        <v>203367.6</v>
      </c>
      <c r="D175" s="88">
        <v>202206.4</v>
      </c>
      <c r="E175" s="88">
        <v>208097.2</v>
      </c>
      <c r="F175" s="88">
        <v>218999.9</v>
      </c>
      <c r="G175" s="88">
        <v>171246.2</v>
      </c>
      <c r="H175" s="88">
        <v>164702.1</v>
      </c>
      <c r="I175" s="88">
        <v>177861.2</v>
      </c>
      <c r="J175" s="88">
        <v>168027.1</v>
      </c>
      <c r="K175" s="147">
        <v>171983.96</v>
      </c>
      <c r="R175" s="87" t="s">
        <v>262</v>
      </c>
      <c r="S175" s="90">
        <v>0.31469000000000003</v>
      </c>
      <c r="T175" s="90">
        <v>0.23338</v>
      </c>
      <c r="U175" s="90">
        <v>0.22936000000000001</v>
      </c>
      <c r="V175" s="90">
        <v>0.22943</v>
      </c>
      <c r="W175" s="90">
        <v>0.23011000000000001</v>
      </c>
      <c r="X175" s="90">
        <v>0.17663000000000001</v>
      </c>
      <c r="Y175" s="90">
        <v>0.16516</v>
      </c>
      <c r="Z175" s="90">
        <v>0.16961999999999999</v>
      </c>
      <c r="AA175" s="90">
        <v>0.15357999999999999</v>
      </c>
      <c r="AB175" s="91" t="s">
        <v>240</v>
      </c>
      <c r="AL175" s="91"/>
    </row>
    <row r="176" spans="1:38" x14ac:dyDescent="0.25">
      <c r="A176" s="87" t="s">
        <v>263</v>
      </c>
      <c r="B176" s="90">
        <v>187400.84</v>
      </c>
      <c r="C176" s="90">
        <v>195097.12</v>
      </c>
      <c r="D176" s="90">
        <v>202886.32</v>
      </c>
      <c r="E176" s="90">
        <v>189080.71</v>
      </c>
      <c r="F176" s="90">
        <v>206998.69</v>
      </c>
      <c r="G176" s="90">
        <v>192606.07999999999</v>
      </c>
      <c r="H176" s="90">
        <v>194721.6</v>
      </c>
      <c r="I176" s="90">
        <v>203221.48</v>
      </c>
      <c r="J176" s="90">
        <v>174677.43</v>
      </c>
      <c r="K176" s="147">
        <v>147866.94</v>
      </c>
      <c r="R176" s="87" t="s">
        <v>263</v>
      </c>
      <c r="S176" s="88">
        <v>0.11699</v>
      </c>
      <c r="T176" s="88">
        <v>0.19314999999999999</v>
      </c>
      <c r="U176" s="88">
        <v>0.19328000000000001</v>
      </c>
      <c r="V176" s="88">
        <v>0.19791</v>
      </c>
      <c r="W176" s="88">
        <v>0.21371000000000001</v>
      </c>
      <c r="X176" s="88">
        <v>0.21962000000000001</v>
      </c>
      <c r="Y176" s="88">
        <v>0.18779000000000001</v>
      </c>
      <c r="Z176" s="88">
        <v>0.17746999999999999</v>
      </c>
      <c r="AA176" s="88">
        <v>0.17022000000000001</v>
      </c>
      <c r="AB176" s="147">
        <v>0.13195000000000001</v>
      </c>
      <c r="AL176" s="91"/>
    </row>
    <row r="177" spans="1:38" x14ac:dyDescent="0.25">
      <c r="A177" s="87" t="s">
        <v>264</v>
      </c>
      <c r="B177" s="89">
        <v>54277</v>
      </c>
      <c r="C177" s="89">
        <v>53356</v>
      </c>
      <c r="D177" s="88">
        <v>45502.46</v>
      </c>
      <c r="E177" s="88">
        <v>50303.48</v>
      </c>
      <c r="F177" s="88">
        <v>50461.279999999999</v>
      </c>
      <c r="G177" s="88">
        <v>52141.02</v>
      </c>
      <c r="H177" s="88">
        <v>54704.28</v>
      </c>
      <c r="I177" s="88">
        <v>49944.4</v>
      </c>
      <c r="J177" s="88">
        <v>58974.68</v>
      </c>
      <c r="K177" s="147">
        <v>56521.01</v>
      </c>
      <c r="R177" s="87" t="s">
        <v>264</v>
      </c>
      <c r="S177" s="90">
        <v>0.24626999999999999</v>
      </c>
      <c r="T177" s="90">
        <v>0.24099000000000001</v>
      </c>
      <c r="U177" s="90">
        <v>0.20730000000000001</v>
      </c>
      <c r="V177" s="90">
        <v>0.20194000000000001</v>
      </c>
      <c r="W177" s="90">
        <v>0.20868999999999999</v>
      </c>
      <c r="X177" s="90">
        <v>0.20455000000000001</v>
      </c>
      <c r="Y177" s="90">
        <v>0.20097000000000001</v>
      </c>
      <c r="Z177" s="90">
        <v>0.17138999999999999</v>
      </c>
      <c r="AA177" s="90">
        <v>0.18951000000000001</v>
      </c>
      <c r="AB177" s="147">
        <v>0.18</v>
      </c>
      <c r="AL177" s="91"/>
    </row>
    <row r="178" spans="1:38" x14ac:dyDescent="0.25">
      <c r="A178" s="87" t="s">
        <v>265</v>
      </c>
      <c r="B178" s="90">
        <v>95744.1</v>
      </c>
      <c r="C178" s="90">
        <v>82213.539999999994</v>
      </c>
      <c r="D178" s="90">
        <v>82683.649999999994</v>
      </c>
      <c r="E178" s="90">
        <v>84745.52</v>
      </c>
      <c r="F178" s="90">
        <v>77923.89</v>
      </c>
      <c r="G178" s="90">
        <v>77802.600000000006</v>
      </c>
      <c r="H178" s="90">
        <v>79517.039999999994</v>
      </c>
      <c r="I178" s="90">
        <v>79864.11</v>
      </c>
      <c r="J178" s="90">
        <v>72325.17</v>
      </c>
      <c r="K178" s="147">
        <v>66525.81</v>
      </c>
      <c r="R178" s="87" t="s">
        <v>265</v>
      </c>
      <c r="S178" s="88">
        <v>0.19338</v>
      </c>
      <c r="T178" s="88">
        <v>0.18587999999999999</v>
      </c>
      <c r="U178" s="88">
        <v>0.18113000000000001</v>
      </c>
      <c r="V178" s="88">
        <v>0.14741000000000001</v>
      </c>
      <c r="W178" s="88">
        <v>0.13270000000000001</v>
      </c>
      <c r="X178" s="88">
        <v>0.14746999999999999</v>
      </c>
      <c r="Y178" s="88">
        <v>0.13914000000000001</v>
      </c>
      <c r="Z178" s="88">
        <v>0.14931</v>
      </c>
      <c r="AA178" s="88">
        <v>0.12545999999999999</v>
      </c>
      <c r="AB178" s="147">
        <v>0.11314</v>
      </c>
      <c r="AL178" s="91"/>
    </row>
    <row r="179" spans="1:38" x14ac:dyDescent="0.25">
      <c r="A179" s="87" t="s">
        <v>266</v>
      </c>
      <c r="B179" s="88">
        <v>101488.48</v>
      </c>
      <c r="C179" s="88">
        <v>53351.37</v>
      </c>
      <c r="D179" s="88">
        <v>52999.519999999997</v>
      </c>
      <c r="E179" s="88">
        <v>71176.59</v>
      </c>
      <c r="F179" s="88">
        <v>81199.38</v>
      </c>
      <c r="G179" s="88">
        <v>66285.440000000002</v>
      </c>
      <c r="H179" s="88">
        <v>46795.69</v>
      </c>
      <c r="I179" s="88">
        <v>73227.61</v>
      </c>
      <c r="J179" s="88">
        <v>47093.71</v>
      </c>
      <c r="K179" s="147">
        <v>45713.75</v>
      </c>
      <c r="R179" s="87" t="s">
        <v>266</v>
      </c>
      <c r="S179" s="90">
        <v>8.8169999999999998E-2</v>
      </c>
      <c r="T179" s="90">
        <v>4.9630000000000001E-2</v>
      </c>
      <c r="U179" s="90">
        <v>4.5609999999999998E-2</v>
      </c>
      <c r="V179" s="90">
        <v>5.9360000000000003E-2</v>
      </c>
      <c r="W179" s="90">
        <v>6.7949999999999997E-2</v>
      </c>
      <c r="X179" s="90">
        <v>5.4289999999999998E-2</v>
      </c>
      <c r="Y179" s="90">
        <v>3.524E-2</v>
      </c>
      <c r="Z179" s="90">
        <v>5.3220000000000003E-2</v>
      </c>
      <c r="AA179" s="90">
        <v>3.8159999999999999E-2</v>
      </c>
      <c r="AB179" s="147">
        <v>3.848E-2</v>
      </c>
      <c r="AL179" s="91"/>
    </row>
    <row r="180" spans="1:38" x14ac:dyDescent="0.25">
      <c r="A180" s="87" t="s">
        <v>267</v>
      </c>
      <c r="B180" s="90">
        <v>251719.28</v>
      </c>
      <c r="C180" s="90">
        <v>235111.77</v>
      </c>
      <c r="D180" s="90">
        <v>216968.45</v>
      </c>
      <c r="E180" s="90">
        <v>208645.24</v>
      </c>
      <c r="F180" s="90">
        <v>213643.02</v>
      </c>
      <c r="G180" s="90">
        <v>270573.02</v>
      </c>
      <c r="H180" s="90">
        <v>280643.94</v>
      </c>
      <c r="I180" s="90">
        <v>292848.07</v>
      </c>
      <c r="J180" s="90">
        <v>296528.71000000002</v>
      </c>
      <c r="K180" s="90">
        <v>276802.77</v>
      </c>
      <c r="R180" s="87" t="s">
        <v>267</v>
      </c>
      <c r="S180" s="88">
        <v>0.13020999999999999</v>
      </c>
      <c r="T180" s="88">
        <v>0.12554000000000001</v>
      </c>
      <c r="U180" s="88">
        <v>0.10846</v>
      </c>
      <c r="V180" s="88">
        <v>9.1929999999999998E-2</v>
      </c>
      <c r="W180" s="88">
        <v>8.8370000000000004E-2</v>
      </c>
      <c r="X180" s="88">
        <v>0.12038</v>
      </c>
      <c r="Y180" s="88">
        <v>0.11255</v>
      </c>
      <c r="Z180" s="88">
        <v>0.1221</v>
      </c>
      <c r="AA180" s="88">
        <v>0.13674</v>
      </c>
      <c r="AB180" s="89" t="s">
        <v>240</v>
      </c>
      <c r="AL180" s="91"/>
    </row>
    <row r="181" spans="1:38" ht="11.45" customHeight="1" x14ac:dyDescent="0.25"/>
    <row r="182" spans="1:38" x14ac:dyDescent="0.25">
      <c r="A182" s="83" t="s">
        <v>506</v>
      </c>
      <c r="R182" s="83" t="s">
        <v>506</v>
      </c>
    </row>
    <row r="183" spans="1:38" x14ac:dyDescent="0.25">
      <c r="A183" s="83" t="s">
        <v>240</v>
      </c>
      <c r="B183" s="82" t="s">
        <v>507</v>
      </c>
      <c r="R183" s="83" t="s">
        <v>240</v>
      </c>
      <c r="S183" s="82" t="s">
        <v>507</v>
      </c>
    </row>
    <row r="184" spans="1:38" x14ac:dyDescent="0.25">
      <c r="A184" s="83" t="s">
        <v>508</v>
      </c>
      <c r="R184" s="83" t="s">
        <v>508</v>
      </c>
    </row>
    <row r="185" spans="1:38" x14ac:dyDescent="0.25">
      <c r="A185" s="83" t="s">
        <v>595</v>
      </c>
      <c r="B185" s="149" t="s">
        <v>596</v>
      </c>
      <c r="R185" s="83" t="s">
        <v>595</v>
      </c>
      <c r="S185" s="149" t="s">
        <v>596</v>
      </c>
    </row>
    <row r="186" spans="1:38" x14ac:dyDescent="0.25">
      <c r="A186" s="83" t="s">
        <v>597</v>
      </c>
      <c r="B186" s="146" t="s">
        <v>598</v>
      </c>
      <c r="R186" s="83" t="s">
        <v>597</v>
      </c>
      <c r="S186" s="146" t="s">
        <v>598</v>
      </c>
    </row>
    <row r="188" spans="1:38" x14ac:dyDescent="0.25">
      <c r="R188" s="83" t="s">
        <v>218</v>
      </c>
      <c r="T188" s="82" t="s">
        <v>57</v>
      </c>
    </row>
    <row r="189" spans="1:38" x14ac:dyDescent="0.25">
      <c r="A189" s="83" t="s">
        <v>218</v>
      </c>
      <c r="C189" s="82" t="s">
        <v>57</v>
      </c>
      <c r="R189" s="83" t="s">
        <v>592</v>
      </c>
      <c r="T189" s="82" t="s">
        <v>593</v>
      </c>
    </row>
    <row r="190" spans="1:38" x14ac:dyDescent="0.25">
      <c r="A190" s="83" t="s">
        <v>592</v>
      </c>
      <c r="C190" s="82" t="s">
        <v>593</v>
      </c>
      <c r="R190" s="83" t="s">
        <v>501</v>
      </c>
      <c r="T190" s="82" t="s">
        <v>606</v>
      </c>
    </row>
    <row r="191" spans="1:38" x14ac:dyDescent="0.25">
      <c r="A191" s="83" t="s">
        <v>501</v>
      </c>
      <c r="C191" s="82" t="s">
        <v>606</v>
      </c>
      <c r="R191" s="83" t="s">
        <v>601</v>
      </c>
      <c r="T191" s="82" t="s">
        <v>602</v>
      </c>
    </row>
    <row r="192" spans="1:38" x14ac:dyDescent="0.25">
      <c r="A192" s="83" t="s">
        <v>222</v>
      </c>
      <c r="C192" s="82" t="s">
        <v>603</v>
      </c>
      <c r="R192" s="83" t="s">
        <v>222</v>
      </c>
      <c r="T192" s="82" t="s">
        <v>604</v>
      </c>
    </row>
    <row r="194" spans="1:38" x14ac:dyDescent="0.25">
      <c r="A194" s="84" t="s">
        <v>224</v>
      </c>
      <c r="B194" s="107" t="s">
        <v>226</v>
      </c>
      <c r="C194" s="107" t="s">
        <v>227</v>
      </c>
      <c r="D194" s="107" t="s">
        <v>228</v>
      </c>
      <c r="E194" s="107" t="s">
        <v>229</v>
      </c>
      <c r="F194" s="107" t="s">
        <v>230</v>
      </c>
      <c r="G194" s="107" t="s">
        <v>231</v>
      </c>
      <c r="H194" s="107" t="s">
        <v>232</v>
      </c>
      <c r="I194" s="107" t="s">
        <v>233</v>
      </c>
      <c r="J194" s="107" t="s">
        <v>234</v>
      </c>
      <c r="K194" s="107" t="s">
        <v>235</v>
      </c>
      <c r="R194" s="84" t="s">
        <v>224</v>
      </c>
      <c r="S194" s="107" t="s">
        <v>226</v>
      </c>
      <c r="T194" s="107" t="s">
        <v>227</v>
      </c>
      <c r="U194" s="107" t="s">
        <v>228</v>
      </c>
      <c r="V194" s="107" t="s">
        <v>229</v>
      </c>
      <c r="W194" s="107" t="s">
        <v>230</v>
      </c>
      <c r="X194" s="107" t="s">
        <v>231</v>
      </c>
      <c r="Y194" s="107" t="s">
        <v>232</v>
      </c>
      <c r="Z194" s="107" t="s">
        <v>233</v>
      </c>
      <c r="AA194" s="107" t="s">
        <v>234</v>
      </c>
      <c r="AB194" s="107" t="s">
        <v>235</v>
      </c>
      <c r="AL194" s="153"/>
    </row>
    <row r="195" spans="1:38" x14ac:dyDescent="0.25">
      <c r="A195" s="85" t="s">
        <v>237</v>
      </c>
      <c r="B195" s="86" t="s">
        <v>238</v>
      </c>
      <c r="C195" s="86" t="s">
        <v>238</v>
      </c>
      <c r="D195" s="86" t="s">
        <v>238</v>
      </c>
      <c r="E195" s="86" t="s">
        <v>238</v>
      </c>
      <c r="F195" s="86" t="s">
        <v>238</v>
      </c>
      <c r="G195" s="86" t="s">
        <v>238</v>
      </c>
      <c r="H195" s="86" t="s">
        <v>238</v>
      </c>
      <c r="I195" s="86" t="s">
        <v>238</v>
      </c>
      <c r="J195" s="86" t="s">
        <v>238</v>
      </c>
      <c r="K195" s="86" t="s">
        <v>238</v>
      </c>
      <c r="R195" s="85" t="s">
        <v>237</v>
      </c>
      <c r="S195" s="86" t="s">
        <v>238</v>
      </c>
      <c r="T195" s="86" t="s">
        <v>238</v>
      </c>
      <c r="U195" s="86" t="s">
        <v>238</v>
      </c>
      <c r="V195" s="86" t="s">
        <v>238</v>
      </c>
      <c r="W195" s="86" t="s">
        <v>238</v>
      </c>
      <c r="X195" s="86" t="s">
        <v>238</v>
      </c>
      <c r="Y195" s="86" t="s">
        <v>238</v>
      </c>
      <c r="Z195" s="86" t="s">
        <v>238</v>
      </c>
      <c r="AA195" s="86" t="s">
        <v>238</v>
      </c>
      <c r="AB195" s="86" t="s">
        <v>238</v>
      </c>
    </row>
    <row r="196" spans="1:38" x14ac:dyDescent="0.25">
      <c r="A196" s="87" t="s">
        <v>239</v>
      </c>
      <c r="B196" s="147">
        <v>37327600.600000001</v>
      </c>
      <c r="C196" s="147">
        <v>35266744.719999999</v>
      </c>
      <c r="D196" s="147">
        <v>33393827.309999999</v>
      </c>
      <c r="E196" s="147">
        <v>31750958.620000001</v>
      </c>
      <c r="F196" s="147">
        <v>31480328.359999999</v>
      </c>
      <c r="G196" s="147">
        <v>31719501.300000001</v>
      </c>
      <c r="H196" s="147">
        <v>31459188.670000002</v>
      </c>
      <c r="I196" s="147">
        <v>30808620.949999999</v>
      </c>
      <c r="J196" s="147">
        <v>31453152.989999998</v>
      </c>
      <c r="K196" s="147">
        <v>29447040.32</v>
      </c>
      <c r="R196" s="87" t="s">
        <v>239</v>
      </c>
      <c r="S196" s="147">
        <v>0.95157999999999998</v>
      </c>
      <c r="T196" s="147">
        <v>0.89449999999999996</v>
      </c>
      <c r="U196" s="147">
        <v>0.85875000000000001</v>
      </c>
      <c r="V196" s="147">
        <v>0.78183999999999998</v>
      </c>
      <c r="W196" s="147">
        <v>0.74661999999999995</v>
      </c>
      <c r="X196" s="147">
        <v>0.73643999999999998</v>
      </c>
      <c r="Y196" s="147">
        <v>0.71423000000000003</v>
      </c>
      <c r="Z196" s="147">
        <v>0.65417999999999998</v>
      </c>
      <c r="AA196" s="147">
        <v>0.66283000000000003</v>
      </c>
      <c r="AB196" s="91" t="s">
        <v>240</v>
      </c>
      <c r="AL196" s="91"/>
    </row>
    <row r="197" spans="1:38" x14ac:dyDescent="0.25">
      <c r="A197" s="87" t="s">
        <v>241</v>
      </c>
      <c r="B197" s="90">
        <v>316825.11</v>
      </c>
      <c r="C197" s="90">
        <v>331303.11</v>
      </c>
      <c r="D197" s="90">
        <v>327952.40999999997</v>
      </c>
      <c r="E197" s="90">
        <v>383280.43</v>
      </c>
      <c r="F197" s="90">
        <v>433151.17</v>
      </c>
      <c r="G197" s="90">
        <v>454806.34</v>
      </c>
      <c r="H197" s="90">
        <v>401897.39</v>
      </c>
      <c r="I197" s="90">
        <v>399360.61</v>
      </c>
      <c r="J197" s="90">
        <v>412233.93</v>
      </c>
      <c r="K197" s="147">
        <v>405014.35</v>
      </c>
      <c r="R197" s="87" t="s">
        <v>241</v>
      </c>
      <c r="S197" s="88">
        <v>0.33287</v>
      </c>
      <c r="T197" s="88">
        <v>0.32906999999999997</v>
      </c>
      <c r="U197" s="88">
        <v>0.33300999999999997</v>
      </c>
      <c r="V197" s="88">
        <v>0.35810999999999998</v>
      </c>
      <c r="W197" s="88">
        <v>0.40166000000000002</v>
      </c>
      <c r="X197" s="88">
        <v>0.42853999999999998</v>
      </c>
      <c r="Y197" s="88">
        <v>0.38444</v>
      </c>
      <c r="Z197" s="88">
        <v>0.39572000000000002</v>
      </c>
      <c r="AA197" s="88">
        <v>0.39737</v>
      </c>
      <c r="AB197" s="89" t="s">
        <v>240</v>
      </c>
      <c r="AL197" s="91"/>
    </row>
    <row r="198" spans="1:38" x14ac:dyDescent="0.25">
      <c r="A198" s="87" t="s">
        <v>242</v>
      </c>
      <c r="B198" s="88">
        <v>91418.22</v>
      </c>
      <c r="C198" s="88">
        <v>88609.93</v>
      </c>
      <c r="D198" s="88">
        <v>99352.87</v>
      </c>
      <c r="E198" s="88">
        <v>92036.9</v>
      </c>
      <c r="F198" s="88">
        <v>94987.53</v>
      </c>
      <c r="G198" s="88">
        <v>103695.99</v>
      </c>
      <c r="H198" s="88">
        <v>95198.34</v>
      </c>
      <c r="I198" s="88">
        <v>96239.11</v>
      </c>
      <c r="J198" s="88">
        <v>84375.48</v>
      </c>
      <c r="K198" s="147">
        <v>76038.86</v>
      </c>
      <c r="R198" s="87" t="s">
        <v>242</v>
      </c>
      <c r="S198" s="90">
        <v>0.64017999999999997</v>
      </c>
      <c r="T198" s="90">
        <v>0.62356999999999996</v>
      </c>
      <c r="U198" s="90">
        <v>0.70513000000000003</v>
      </c>
      <c r="V198" s="90">
        <v>0.72185999999999995</v>
      </c>
      <c r="W198" s="90">
        <v>0.63493999999999995</v>
      </c>
      <c r="X198" s="90">
        <v>0.66771000000000003</v>
      </c>
      <c r="Y198" s="90">
        <v>0.58655999999999997</v>
      </c>
      <c r="Z198" s="90">
        <v>0.54712000000000005</v>
      </c>
      <c r="AA198" s="90">
        <v>0.49429000000000001</v>
      </c>
      <c r="AB198" s="147">
        <v>0.47258</v>
      </c>
      <c r="AL198" s="91"/>
    </row>
    <row r="199" spans="1:38" x14ac:dyDescent="0.25">
      <c r="A199" s="87" t="s">
        <v>243</v>
      </c>
      <c r="B199" s="90">
        <v>570879.73</v>
      </c>
      <c r="C199" s="90">
        <v>580337.52</v>
      </c>
      <c r="D199" s="90">
        <v>486895.91</v>
      </c>
      <c r="E199" s="90">
        <v>468338.73</v>
      </c>
      <c r="F199" s="90">
        <v>462745.34</v>
      </c>
      <c r="G199" s="90">
        <v>456204.36</v>
      </c>
      <c r="H199" s="90">
        <v>451494.69</v>
      </c>
      <c r="I199" s="90">
        <v>441546.07</v>
      </c>
      <c r="J199" s="90">
        <v>475475.83</v>
      </c>
      <c r="K199" s="147">
        <v>440873.78</v>
      </c>
      <c r="R199" s="87" t="s">
        <v>243</v>
      </c>
      <c r="S199" s="88">
        <v>0.99197000000000002</v>
      </c>
      <c r="T199" s="88">
        <v>1.0599799999999999</v>
      </c>
      <c r="U199" s="88">
        <v>0.92057999999999995</v>
      </c>
      <c r="V199" s="88">
        <v>0.78951000000000005</v>
      </c>
      <c r="W199" s="88">
        <v>0.66659000000000002</v>
      </c>
      <c r="X199" s="88">
        <v>0.61301000000000005</v>
      </c>
      <c r="Y199" s="88">
        <v>0.54286000000000001</v>
      </c>
      <c r="Z199" s="88">
        <v>0.51539999999999997</v>
      </c>
      <c r="AA199" s="88">
        <v>0.49641999999999997</v>
      </c>
      <c r="AB199" s="147">
        <v>0.46446999999999999</v>
      </c>
      <c r="AL199" s="91"/>
    </row>
    <row r="200" spans="1:38" x14ac:dyDescent="0.25">
      <c r="A200" s="87" t="s">
        <v>244</v>
      </c>
      <c r="B200" s="88">
        <v>108890.14</v>
      </c>
      <c r="C200" s="88">
        <v>102021.02</v>
      </c>
      <c r="D200" s="88">
        <v>94827.39</v>
      </c>
      <c r="E200" s="88">
        <v>91761.85</v>
      </c>
      <c r="F200" s="88">
        <v>90048.43</v>
      </c>
      <c r="G200" s="88">
        <v>61679.65</v>
      </c>
      <c r="H200" s="88">
        <v>66228.47</v>
      </c>
      <c r="I200" s="88">
        <v>65235.839999999997</v>
      </c>
      <c r="J200" s="88">
        <v>60132.85</v>
      </c>
      <c r="K200" s="147">
        <v>58833.39</v>
      </c>
      <c r="R200" s="87" t="s">
        <v>244</v>
      </c>
      <c r="S200" s="90">
        <v>0.26819999999999999</v>
      </c>
      <c r="T200" s="90">
        <v>0.26889999999999997</v>
      </c>
      <c r="U200" s="90">
        <v>0.26001000000000002</v>
      </c>
      <c r="V200" s="90">
        <v>0.23213</v>
      </c>
      <c r="W200" s="90">
        <v>0.21984000000000001</v>
      </c>
      <c r="X200" s="90">
        <v>0.17057</v>
      </c>
      <c r="Y200" s="90">
        <v>0.16264000000000001</v>
      </c>
      <c r="Z200" s="90">
        <v>0.17158000000000001</v>
      </c>
      <c r="AA200" s="90">
        <v>0.14277000000000001</v>
      </c>
      <c r="AB200" s="91" t="s">
        <v>240</v>
      </c>
      <c r="AL200" s="91"/>
    </row>
    <row r="201" spans="1:38" x14ac:dyDescent="0.25">
      <c r="A201" s="87" t="s">
        <v>245</v>
      </c>
      <c r="B201" s="90">
        <v>6788509.75</v>
      </c>
      <c r="C201" s="90">
        <v>6603768.7199999997</v>
      </c>
      <c r="D201" s="90">
        <v>6923908.7599999998</v>
      </c>
      <c r="E201" s="90">
        <v>6787695.5300000003</v>
      </c>
      <c r="F201" s="90">
        <v>6883093.8499999996</v>
      </c>
      <c r="G201" s="90">
        <v>6902181.2300000004</v>
      </c>
      <c r="H201" s="90">
        <v>6723834.6500000004</v>
      </c>
      <c r="I201" s="90">
        <v>6160500.4900000002</v>
      </c>
      <c r="J201" s="90">
        <v>6052852.6900000004</v>
      </c>
      <c r="K201" s="147">
        <v>5623832.5999999996</v>
      </c>
      <c r="R201" s="87" t="s">
        <v>307</v>
      </c>
      <c r="S201" s="88">
        <v>0.70898000000000005</v>
      </c>
      <c r="T201" s="88">
        <v>0.64724000000000004</v>
      </c>
      <c r="U201" s="88">
        <v>0.68289999999999995</v>
      </c>
      <c r="V201" s="88">
        <v>0.64095000000000002</v>
      </c>
      <c r="W201" s="88">
        <v>0.63048999999999999</v>
      </c>
      <c r="X201" s="88">
        <v>0.62390000000000001</v>
      </c>
      <c r="Y201" s="88">
        <v>0.61043000000000003</v>
      </c>
      <c r="Z201" s="88">
        <v>0.52310000000000001</v>
      </c>
      <c r="AA201" s="88">
        <v>0.51122000000000001</v>
      </c>
      <c r="AB201" s="89" t="s">
        <v>240</v>
      </c>
      <c r="AL201" s="91"/>
    </row>
    <row r="202" spans="1:38" x14ac:dyDescent="0.25">
      <c r="A202" s="87" t="s">
        <v>246</v>
      </c>
      <c r="B202" s="88">
        <v>67069.56</v>
      </c>
      <c r="C202" s="88">
        <v>63458.77</v>
      </c>
      <c r="D202" s="88">
        <v>54798.91</v>
      </c>
      <c r="E202" s="88">
        <v>61053.62</v>
      </c>
      <c r="F202" s="88">
        <v>53873.440000000002</v>
      </c>
      <c r="G202" s="88">
        <v>50541.57</v>
      </c>
      <c r="H202" s="88">
        <v>50459.61</v>
      </c>
      <c r="I202" s="88">
        <v>42334.64</v>
      </c>
      <c r="J202" s="88">
        <v>47165.83</v>
      </c>
      <c r="K202" s="147">
        <v>28960.68</v>
      </c>
      <c r="R202" s="87" t="s">
        <v>246</v>
      </c>
      <c r="S202" s="90">
        <v>1.19129</v>
      </c>
      <c r="T202" s="90">
        <v>1.2203599999999999</v>
      </c>
      <c r="U202" s="90">
        <v>1.09161</v>
      </c>
      <c r="V202" s="90">
        <v>1.1541300000000001</v>
      </c>
      <c r="W202" s="90">
        <v>0.95350999999999997</v>
      </c>
      <c r="X202" s="90">
        <v>0.87897999999999998</v>
      </c>
      <c r="Y202" s="90">
        <v>0.72604000000000002</v>
      </c>
      <c r="Z202" s="90">
        <v>0.55923999999999996</v>
      </c>
      <c r="AA202" s="90">
        <v>0.76568000000000003</v>
      </c>
      <c r="AB202" s="147">
        <v>0.48348000000000002</v>
      </c>
      <c r="AL202" s="91"/>
    </row>
    <row r="203" spans="1:38" x14ac:dyDescent="0.25">
      <c r="A203" s="87" t="s">
        <v>247</v>
      </c>
      <c r="B203" s="90">
        <v>7371.9</v>
      </c>
      <c r="C203" s="90">
        <v>11223.85</v>
      </c>
      <c r="D203" s="90">
        <v>9605.57</v>
      </c>
      <c r="E203" s="90">
        <v>9053.91</v>
      </c>
      <c r="F203" s="90">
        <v>7444.16</v>
      </c>
      <c r="G203" s="90">
        <v>9382.7000000000007</v>
      </c>
      <c r="H203" s="90">
        <v>10344.219999999999</v>
      </c>
      <c r="I203" s="90">
        <v>11289.45</v>
      </c>
      <c r="J203" s="90">
        <v>11359.16</v>
      </c>
      <c r="K203" s="147">
        <v>11579.36</v>
      </c>
      <c r="R203" s="87" t="s">
        <v>247</v>
      </c>
      <c r="S203" s="88">
        <v>4.8439999999999997E-2</v>
      </c>
      <c r="T203" s="88">
        <v>7.2319999999999995E-2</v>
      </c>
      <c r="U203" s="88">
        <v>5.7689999999999998E-2</v>
      </c>
      <c r="V203" s="88">
        <v>4.7600000000000003E-2</v>
      </c>
      <c r="W203" s="88">
        <v>4.0280000000000003E-2</v>
      </c>
      <c r="X203" s="88">
        <v>5.0500000000000003E-2</v>
      </c>
      <c r="Y203" s="88">
        <v>4.879E-2</v>
      </c>
      <c r="Z203" s="88">
        <v>5.0380000000000001E-2</v>
      </c>
      <c r="AA203" s="88">
        <v>5.0369999999999998E-2</v>
      </c>
      <c r="AB203" s="147">
        <v>5.3659999999999999E-2</v>
      </c>
      <c r="AL203" s="91"/>
    </row>
    <row r="204" spans="1:38" x14ac:dyDescent="0.25">
      <c r="A204" s="87" t="s">
        <v>248</v>
      </c>
      <c r="B204" s="88">
        <v>114657.96</v>
      </c>
      <c r="C204" s="88">
        <v>99814.8</v>
      </c>
      <c r="D204" s="88">
        <v>105847.1</v>
      </c>
      <c r="E204" s="88">
        <v>103404.76</v>
      </c>
      <c r="F204" s="88">
        <v>86751.77</v>
      </c>
      <c r="G204" s="88">
        <v>75920.77</v>
      </c>
      <c r="H204" s="88">
        <v>64990.61</v>
      </c>
      <c r="I204" s="150">
        <v>80359.61</v>
      </c>
      <c r="J204" s="150">
        <v>77783.009999999995</v>
      </c>
      <c r="K204" s="147">
        <v>70170.039999999994</v>
      </c>
      <c r="R204" s="87" t="s">
        <v>248</v>
      </c>
      <c r="S204" s="90">
        <v>0.36667</v>
      </c>
      <c r="T204" s="90">
        <v>0.34561999999999998</v>
      </c>
      <c r="U204" s="90">
        <v>0.35626999999999998</v>
      </c>
      <c r="V204" s="90">
        <v>0.28827999999999998</v>
      </c>
      <c r="W204" s="90">
        <v>0.24368000000000001</v>
      </c>
      <c r="X204" s="90">
        <v>0.21873000000000001</v>
      </c>
      <c r="Y204" s="90">
        <v>0.18457999999999999</v>
      </c>
      <c r="Z204" s="150">
        <v>0.21819</v>
      </c>
      <c r="AA204" s="150">
        <v>0.21504999999999999</v>
      </c>
      <c r="AB204" s="147">
        <v>0.16957</v>
      </c>
      <c r="AL204" s="91"/>
    </row>
    <row r="205" spans="1:38" x14ac:dyDescent="0.25">
      <c r="A205" s="87" t="s">
        <v>249</v>
      </c>
      <c r="B205" s="90">
        <v>8621016.9100000001</v>
      </c>
      <c r="C205" s="90">
        <v>7508351.4100000001</v>
      </c>
      <c r="D205" s="90">
        <v>5522903.3499999996</v>
      </c>
      <c r="E205" s="90">
        <v>4630929.97</v>
      </c>
      <c r="F205" s="90">
        <v>4196115.54</v>
      </c>
      <c r="G205" s="90">
        <v>4322780.5199999996</v>
      </c>
      <c r="H205" s="90">
        <v>4487896.9800000004</v>
      </c>
      <c r="I205" s="90">
        <v>4501345.78</v>
      </c>
      <c r="J205" s="90">
        <v>5104051.96</v>
      </c>
      <c r="K205" s="150">
        <v>4549182.26</v>
      </c>
      <c r="R205" s="87" t="s">
        <v>249</v>
      </c>
      <c r="S205" s="88">
        <v>2.3369499999999999</v>
      </c>
      <c r="T205" s="88">
        <v>2.1342699999999999</v>
      </c>
      <c r="U205" s="88">
        <v>1.60223</v>
      </c>
      <c r="V205" s="88">
        <v>1.52033</v>
      </c>
      <c r="W205" s="88">
        <v>1.23706</v>
      </c>
      <c r="X205" s="88">
        <v>1.2443200000000001</v>
      </c>
      <c r="Y205" s="88">
        <v>1.2002900000000001</v>
      </c>
      <c r="Z205" s="88">
        <v>1.1649400000000001</v>
      </c>
      <c r="AA205" s="88">
        <v>1.27729</v>
      </c>
      <c r="AB205" s="89" t="s">
        <v>240</v>
      </c>
      <c r="AL205" s="91"/>
    </row>
    <row r="206" spans="1:38" x14ac:dyDescent="0.25">
      <c r="A206" s="87" t="s">
        <v>250</v>
      </c>
      <c r="B206" s="88">
        <v>2638581.9500000002</v>
      </c>
      <c r="C206" s="88">
        <v>2677139.61</v>
      </c>
      <c r="D206" s="88">
        <v>3094732.68</v>
      </c>
      <c r="E206" s="88">
        <v>2956290.87</v>
      </c>
      <c r="F206" s="88">
        <v>2815345.6</v>
      </c>
      <c r="G206" s="88">
        <v>2884749.17</v>
      </c>
      <c r="H206" s="88">
        <v>2658712.44</v>
      </c>
      <c r="I206" s="88">
        <v>2699013.26</v>
      </c>
      <c r="J206" s="88">
        <v>2624200.6</v>
      </c>
      <c r="K206" s="147">
        <v>2452106.2400000002</v>
      </c>
      <c r="R206" s="87" t="s">
        <v>250</v>
      </c>
      <c r="S206" s="90">
        <v>0.63214999999999999</v>
      </c>
      <c r="T206" s="90">
        <v>0.62448000000000004</v>
      </c>
      <c r="U206" s="90">
        <v>0.76112000000000002</v>
      </c>
      <c r="V206" s="90">
        <v>0.69987999999999995</v>
      </c>
      <c r="W206" s="90">
        <v>0.64204000000000006</v>
      </c>
      <c r="X206" s="90">
        <v>0.64449000000000001</v>
      </c>
      <c r="Y206" s="90">
        <v>0.60631999999999997</v>
      </c>
      <c r="Z206" s="90">
        <v>0.59111000000000002</v>
      </c>
      <c r="AA206" s="90">
        <v>0.57877999999999996</v>
      </c>
      <c r="AB206" s="91" t="s">
        <v>240</v>
      </c>
      <c r="AL206" s="91"/>
    </row>
    <row r="207" spans="1:38" x14ac:dyDescent="0.25">
      <c r="A207" s="87" t="s">
        <v>251</v>
      </c>
      <c r="B207" s="90">
        <v>53499.839999999997</v>
      </c>
      <c r="C207" s="90">
        <v>47657.93</v>
      </c>
      <c r="D207" s="90">
        <v>45077.38</v>
      </c>
      <c r="E207" s="90">
        <v>36140.26</v>
      </c>
      <c r="F207" s="90">
        <v>36227.870000000003</v>
      </c>
      <c r="G207" s="90">
        <v>41234.97</v>
      </c>
      <c r="H207" s="90">
        <v>40107.69</v>
      </c>
      <c r="I207" s="90">
        <v>41286.54</v>
      </c>
      <c r="J207" s="90">
        <v>45582.73</v>
      </c>
      <c r="K207" s="147">
        <v>43701.86</v>
      </c>
      <c r="R207" s="87" t="s">
        <v>251</v>
      </c>
      <c r="S207" s="88">
        <v>0.58279000000000003</v>
      </c>
      <c r="T207" s="88">
        <v>0.53669</v>
      </c>
      <c r="U207" s="88">
        <v>0.52415999999999996</v>
      </c>
      <c r="V207" s="88">
        <v>0.38901999999999998</v>
      </c>
      <c r="W207" s="88">
        <v>0.36192000000000002</v>
      </c>
      <c r="X207" s="88">
        <v>0.3861</v>
      </c>
      <c r="Y207" s="88">
        <v>0.40967999999999999</v>
      </c>
      <c r="Z207" s="88">
        <v>0.35838999999999999</v>
      </c>
      <c r="AA207" s="88">
        <v>0.33151000000000003</v>
      </c>
      <c r="AB207" s="147">
        <v>0.34222000000000002</v>
      </c>
      <c r="AL207" s="91"/>
    </row>
    <row r="208" spans="1:38" x14ac:dyDescent="0.25">
      <c r="A208" s="87" t="s">
        <v>252</v>
      </c>
      <c r="B208" s="88">
        <v>5475427.2999999998</v>
      </c>
      <c r="C208" s="88">
        <v>5494878.8399999999</v>
      </c>
      <c r="D208" s="88">
        <v>5152643.0599999996</v>
      </c>
      <c r="E208" s="88">
        <v>5040634.1100000003</v>
      </c>
      <c r="F208" s="88">
        <v>5105761.4400000004</v>
      </c>
      <c r="G208" s="88">
        <v>5014847.32</v>
      </c>
      <c r="H208" s="88">
        <v>5251215.79</v>
      </c>
      <c r="I208" s="88">
        <v>5140385.6500000004</v>
      </c>
      <c r="J208" s="88">
        <v>5185400.12</v>
      </c>
      <c r="K208" s="147">
        <v>4729422.0199999996</v>
      </c>
      <c r="R208" s="87" t="s">
        <v>252</v>
      </c>
      <c r="S208" s="90">
        <v>1.1125799999999999</v>
      </c>
      <c r="T208" s="90">
        <v>1.1331</v>
      </c>
      <c r="U208" s="90">
        <v>1.0793999999999999</v>
      </c>
      <c r="V208" s="90">
        <v>0.97306000000000004</v>
      </c>
      <c r="W208" s="90">
        <v>0.99590000000000001</v>
      </c>
      <c r="X208" s="90">
        <v>0.91630999999999996</v>
      </c>
      <c r="Y208" s="90">
        <v>0.90854999999999997</v>
      </c>
      <c r="Z208" s="90">
        <v>0.88158999999999998</v>
      </c>
      <c r="AA208" s="90">
        <v>0.84740000000000004</v>
      </c>
      <c r="AB208" s="91" t="s">
        <v>240</v>
      </c>
      <c r="AL208" s="91"/>
    </row>
    <row r="209" spans="1:38" x14ac:dyDescent="0.25">
      <c r="A209" s="87" t="s">
        <v>253</v>
      </c>
      <c r="B209" s="90">
        <v>4956.3100000000004</v>
      </c>
      <c r="C209" s="90">
        <v>3437.99</v>
      </c>
      <c r="D209" s="90">
        <v>3069.71</v>
      </c>
      <c r="E209" s="90">
        <v>3709.65</v>
      </c>
      <c r="F209" s="90">
        <v>3010.61</v>
      </c>
      <c r="G209" s="90">
        <v>3105.59</v>
      </c>
      <c r="H209" s="90">
        <v>2931.64</v>
      </c>
      <c r="I209" s="90">
        <v>3092.79</v>
      </c>
      <c r="J209" s="90">
        <v>3157.06</v>
      </c>
      <c r="K209" s="147">
        <v>3355.61</v>
      </c>
      <c r="R209" s="87" t="s">
        <v>253</v>
      </c>
      <c r="S209" s="88">
        <v>0.29154999999999998</v>
      </c>
      <c r="T209" s="88">
        <v>0.20710999999999999</v>
      </c>
      <c r="U209" s="88">
        <v>0.20063</v>
      </c>
      <c r="V209" s="88">
        <v>0.24406</v>
      </c>
      <c r="W209" s="88">
        <v>0.20341999999999999</v>
      </c>
      <c r="X209" s="88">
        <v>0.17951</v>
      </c>
      <c r="Y209" s="88">
        <v>0.17768</v>
      </c>
      <c r="Z209" s="88">
        <v>0.19209999999999999</v>
      </c>
      <c r="AA209" s="88">
        <v>0.17938000000000001</v>
      </c>
      <c r="AB209" s="89" t="s">
        <v>240</v>
      </c>
      <c r="AL209" s="91"/>
    </row>
    <row r="210" spans="1:38" x14ac:dyDescent="0.25">
      <c r="A210" s="87" t="s">
        <v>254</v>
      </c>
      <c r="B210" s="147">
        <v>7207.87</v>
      </c>
      <c r="C210" s="147">
        <v>4700.0600000000004</v>
      </c>
      <c r="D210" s="147">
        <v>4538.99</v>
      </c>
      <c r="E210" s="147">
        <v>5307.58</v>
      </c>
      <c r="F210" s="147">
        <v>5039.66</v>
      </c>
      <c r="G210" s="147">
        <v>5179.46</v>
      </c>
      <c r="H210" s="147">
        <v>5978.82</v>
      </c>
      <c r="I210" s="147">
        <v>4997.01</v>
      </c>
      <c r="J210" s="147">
        <v>4769.3599999999997</v>
      </c>
      <c r="K210" s="147">
        <v>4006.67</v>
      </c>
      <c r="R210" s="87" t="s">
        <v>254</v>
      </c>
      <c r="S210" s="147">
        <v>0.19747999999999999</v>
      </c>
      <c r="T210" s="147">
        <v>0.11298</v>
      </c>
      <c r="U210" s="147">
        <v>0.1099</v>
      </c>
      <c r="V210" s="147">
        <v>0.13105</v>
      </c>
      <c r="W210" s="147">
        <v>0.13883000000000001</v>
      </c>
      <c r="X210" s="147">
        <v>0.14268</v>
      </c>
      <c r="Y210" s="147">
        <v>0.16471</v>
      </c>
      <c r="Z210" s="147">
        <v>0.13047</v>
      </c>
      <c r="AA210" s="147">
        <v>0.12136</v>
      </c>
      <c r="AB210" s="91" t="s">
        <v>240</v>
      </c>
      <c r="AL210" s="91"/>
    </row>
    <row r="211" spans="1:38" x14ac:dyDescent="0.25">
      <c r="A211" s="87" t="s">
        <v>255</v>
      </c>
      <c r="B211" s="147">
        <v>54546.97</v>
      </c>
      <c r="C211" s="147">
        <v>53028.75</v>
      </c>
      <c r="D211" s="147">
        <v>30466.87</v>
      </c>
      <c r="E211" s="147">
        <v>51309.55</v>
      </c>
      <c r="F211" s="147">
        <v>54654.26</v>
      </c>
      <c r="G211" s="147">
        <v>59497.17</v>
      </c>
      <c r="H211" s="147">
        <v>66261.600000000006</v>
      </c>
      <c r="I211" s="147">
        <v>59349.83</v>
      </c>
      <c r="J211" s="147">
        <v>57840.959999999999</v>
      </c>
      <c r="K211" s="147">
        <v>53518.26</v>
      </c>
      <c r="R211" s="87" t="s">
        <v>255</v>
      </c>
      <c r="S211" s="147">
        <v>0.43568000000000001</v>
      </c>
      <c r="T211" s="147">
        <v>0.39573999999999998</v>
      </c>
      <c r="U211" s="147">
        <v>0.18759999999999999</v>
      </c>
      <c r="V211" s="147">
        <v>0.28874</v>
      </c>
      <c r="W211" s="147">
        <v>0.30756</v>
      </c>
      <c r="X211" s="147">
        <v>0.31530000000000002</v>
      </c>
      <c r="Y211" s="147">
        <v>0.30606</v>
      </c>
      <c r="Z211" s="147">
        <v>0.25625999999999999</v>
      </c>
      <c r="AA211" s="147">
        <v>0.24457000000000001</v>
      </c>
      <c r="AB211" s="89" t="s">
        <v>240</v>
      </c>
      <c r="AL211" s="91"/>
    </row>
    <row r="212" spans="1:38" x14ac:dyDescent="0.25">
      <c r="A212" s="87" t="s">
        <v>256</v>
      </c>
      <c r="B212" s="147">
        <v>6807.45</v>
      </c>
      <c r="C212" s="147">
        <v>8308.1200000000008</v>
      </c>
      <c r="D212" s="147">
        <v>10210.19</v>
      </c>
      <c r="E212" s="147">
        <v>4805.1099999999997</v>
      </c>
      <c r="F212" s="147">
        <v>3804.08</v>
      </c>
      <c r="G212" s="147">
        <v>4805.1099999999997</v>
      </c>
      <c r="H212" s="147">
        <v>3503.66</v>
      </c>
      <c r="I212" s="147">
        <v>901.32</v>
      </c>
      <c r="J212" s="147">
        <v>1401.82</v>
      </c>
      <c r="K212" s="147">
        <v>1274.1400000000001</v>
      </c>
      <c r="R212" s="87" t="s">
        <v>256</v>
      </c>
      <c r="S212" s="91" t="s">
        <v>240</v>
      </c>
      <c r="T212" s="91" t="s">
        <v>240</v>
      </c>
      <c r="U212" s="91" t="s">
        <v>240</v>
      </c>
      <c r="V212" s="91" t="s">
        <v>240</v>
      </c>
      <c r="W212" s="91" t="s">
        <v>240</v>
      </c>
      <c r="X212" s="91" t="s">
        <v>240</v>
      </c>
      <c r="Y212" s="91" t="s">
        <v>240</v>
      </c>
      <c r="Z212" s="91" t="s">
        <v>240</v>
      </c>
      <c r="AA212" s="91" t="s">
        <v>240</v>
      </c>
      <c r="AB212" s="91" t="s">
        <v>240</v>
      </c>
      <c r="AL212" s="91"/>
    </row>
    <row r="213" spans="1:38" x14ac:dyDescent="0.25">
      <c r="A213" s="87" t="s">
        <v>257</v>
      </c>
      <c r="B213" s="90">
        <v>98711.85</v>
      </c>
      <c r="C213" s="90">
        <v>97865.54</v>
      </c>
      <c r="D213" s="90">
        <v>118504.09</v>
      </c>
      <c r="E213" s="90">
        <v>127778.72</v>
      </c>
      <c r="F213" s="90">
        <v>103872.53</v>
      </c>
      <c r="G213" s="90">
        <v>284815.24</v>
      </c>
      <c r="H213" s="90">
        <v>309013.11</v>
      </c>
      <c r="I213" s="90">
        <v>283388.37</v>
      </c>
      <c r="J213" s="90">
        <v>324190.19</v>
      </c>
      <c r="K213" s="147">
        <v>302747.05</v>
      </c>
      <c r="R213" s="87" t="s">
        <v>257</v>
      </c>
      <c r="S213" s="88">
        <v>0.33552999999999999</v>
      </c>
      <c r="T213" s="88">
        <v>0.32774999999999999</v>
      </c>
      <c r="U213" s="88">
        <v>0.37395</v>
      </c>
      <c r="V213" s="88">
        <v>0.36613000000000001</v>
      </c>
      <c r="W213" s="88">
        <v>0.28404000000000001</v>
      </c>
      <c r="X213" s="88">
        <v>0.68252000000000002</v>
      </c>
      <c r="Y213" s="88">
        <v>0.71647000000000005</v>
      </c>
      <c r="Z213" s="88">
        <v>0.60787000000000002</v>
      </c>
      <c r="AA213" s="88">
        <v>0.61999000000000004</v>
      </c>
      <c r="AB213" s="147">
        <v>0.59891000000000005</v>
      </c>
      <c r="AL213" s="91"/>
    </row>
    <row r="214" spans="1:38" x14ac:dyDescent="0.25">
      <c r="A214" s="87" t="s">
        <v>258</v>
      </c>
      <c r="B214" s="88">
        <v>644.08000000000004</v>
      </c>
      <c r="C214" s="88">
        <v>658.89</v>
      </c>
      <c r="D214" s="88">
        <v>493.65</v>
      </c>
      <c r="E214" s="88">
        <v>499.63</v>
      </c>
      <c r="F214" s="88">
        <v>573.05999999999995</v>
      </c>
      <c r="G214" s="88">
        <v>508.86</v>
      </c>
      <c r="H214" s="88">
        <v>528.79999999999995</v>
      </c>
      <c r="I214" s="88">
        <v>521.72</v>
      </c>
      <c r="J214" s="88">
        <v>590.98</v>
      </c>
      <c r="K214" s="147">
        <v>574.57000000000005</v>
      </c>
      <c r="R214" s="87" t="s">
        <v>258</v>
      </c>
      <c r="S214" s="91" t="s">
        <v>240</v>
      </c>
      <c r="T214" s="91" t="s">
        <v>240</v>
      </c>
      <c r="U214" s="91" t="s">
        <v>240</v>
      </c>
      <c r="V214" s="91" t="s">
        <v>240</v>
      </c>
      <c r="W214" s="91" t="s">
        <v>240</v>
      </c>
      <c r="X214" s="91" t="s">
        <v>240</v>
      </c>
      <c r="Y214" s="91" t="s">
        <v>240</v>
      </c>
      <c r="Z214" s="91" t="s">
        <v>240</v>
      </c>
      <c r="AA214" s="91" t="s">
        <v>240</v>
      </c>
      <c r="AB214" s="91" t="s">
        <v>240</v>
      </c>
      <c r="AL214" s="91"/>
    </row>
    <row r="215" spans="1:38" x14ac:dyDescent="0.25">
      <c r="A215" s="87" t="s">
        <v>259</v>
      </c>
      <c r="B215" s="147">
        <v>891548.51</v>
      </c>
      <c r="C215" s="147">
        <v>856098.75</v>
      </c>
      <c r="D215" s="147">
        <v>788920.54</v>
      </c>
      <c r="E215" s="147">
        <v>798876.62</v>
      </c>
      <c r="F215" s="147">
        <v>773165.56</v>
      </c>
      <c r="G215" s="147">
        <v>760802.03</v>
      </c>
      <c r="H215" s="147">
        <v>781324.68</v>
      </c>
      <c r="I215" s="147">
        <v>645959.66</v>
      </c>
      <c r="J215" s="147">
        <v>615116.37</v>
      </c>
      <c r="K215" s="147">
        <v>531561.77</v>
      </c>
      <c r="R215" s="87" t="s">
        <v>259</v>
      </c>
      <c r="S215" s="147">
        <v>0.56498999999999999</v>
      </c>
      <c r="T215" s="147">
        <v>0.60374000000000005</v>
      </c>
      <c r="U215" s="147">
        <v>0.52595000000000003</v>
      </c>
      <c r="V215" s="147">
        <v>0.48329</v>
      </c>
      <c r="W215" s="147">
        <v>0.48111999999999999</v>
      </c>
      <c r="X215" s="147">
        <v>0.45097999999999999</v>
      </c>
      <c r="Y215" s="147">
        <v>0.44392999999999999</v>
      </c>
      <c r="Z215" s="147">
        <v>0.33007999999999998</v>
      </c>
      <c r="AA215" s="147">
        <v>0.28242</v>
      </c>
      <c r="AB215" s="147">
        <v>0.24462</v>
      </c>
      <c r="AL215" s="91"/>
    </row>
    <row r="216" spans="1:38" x14ac:dyDescent="0.25">
      <c r="A216" s="87" t="s">
        <v>260</v>
      </c>
      <c r="B216" s="88">
        <v>2314670.19</v>
      </c>
      <c r="C216" s="88">
        <v>2073230.89</v>
      </c>
      <c r="D216" s="88">
        <v>1948646.57</v>
      </c>
      <c r="E216" s="88">
        <v>1790143.21</v>
      </c>
      <c r="F216" s="88">
        <v>1874596.65</v>
      </c>
      <c r="G216" s="88">
        <v>1822902.8</v>
      </c>
      <c r="H216" s="88">
        <v>1854354.32</v>
      </c>
      <c r="I216" s="88">
        <v>1928972.74</v>
      </c>
      <c r="J216" s="88">
        <v>1993570.55</v>
      </c>
      <c r="K216" s="147">
        <v>1987898.66</v>
      </c>
      <c r="R216" s="87" t="s">
        <v>260</v>
      </c>
      <c r="S216" s="90">
        <v>1.3341799999999999</v>
      </c>
      <c r="T216" s="90">
        <v>1.16343</v>
      </c>
      <c r="U216" s="90">
        <v>1.12775</v>
      </c>
      <c r="V216" s="90">
        <v>0.9738</v>
      </c>
      <c r="W216" s="90">
        <v>0.98512999999999995</v>
      </c>
      <c r="X216" s="90">
        <v>0.88568000000000002</v>
      </c>
      <c r="Y216" s="90">
        <v>0.94111</v>
      </c>
      <c r="Z216" s="90">
        <v>0.87272000000000005</v>
      </c>
      <c r="AA216" s="90">
        <v>0.90873000000000004</v>
      </c>
      <c r="AB216" s="147">
        <v>0.96575</v>
      </c>
      <c r="AL216" s="91"/>
    </row>
    <row r="217" spans="1:38" x14ac:dyDescent="0.25">
      <c r="A217" s="87" t="s">
        <v>261</v>
      </c>
      <c r="B217" s="90">
        <v>2175528.4900000002</v>
      </c>
      <c r="C217" s="90">
        <v>2176353.9900000002</v>
      </c>
      <c r="D217" s="90">
        <v>2464161.31</v>
      </c>
      <c r="E217" s="90">
        <v>2422188.7200000002</v>
      </c>
      <c r="F217" s="90">
        <v>2487944.38</v>
      </c>
      <c r="G217" s="90">
        <v>2436839.7200000002</v>
      </c>
      <c r="H217" s="90">
        <v>2195172.9300000002</v>
      </c>
      <c r="I217" s="90">
        <v>2004919.86</v>
      </c>
      <c r="J217" s="90">
        <v>2222955.9500000002</v>
      </c>
      <c r="K217" s="147">
        <v>2151458.7400000002</v>
      </c>
      <c r="R217" s="87" t="s">
        <v>261</v>
      </c>
      <c r="S217" s="88">
        <v>1.2385600000000001</v>
      </c>
      <c r="T217" s="88">
        <v>1.0935900000000001</v>
      </c>
      <c r="U217" s="88">
        <v>1.2056800000000001</v>
      </c>
      <c r="V217" s="88">
        <v>1.03694</v>
      </c>
      <c r="W217" s="88">
        <v>0.99741000000000002</v>
      </c>
      <c r="X217" s="88">
        <v>0.98834</v>
      </c>
      <c r="Y217" s="88">
        <v>0.84316000000000002</v>
      </c>
      <c r="Z217" s="88">
        <v>0.68625999999999998</v>
      </c>
      <c r="AA217" s="88">
        <v>0.73621999999999999</v>
      </c>
      <c r="AB217" s="89" t="s">
        <v>240</v>
      </c>
      <c r="AL217" s="91"/>
    </row>
    <row r="218" spans="1:38" x14ac:dyDescent="0.25">
      <c r="A218" s="87" t="s">
        <v>262</v>
      </c>
      <c r="B218" s="88">
        <v>1247716.7</v>
      </c>
      <c r="C218" s="88">
        <v>1207740.2</v>
      </c>
      <c r="D218" s="88">
        <v>1172842.6000000001</v>
      </c>
      <c r="E218" s="88">
        <v>1174463.8999999999</v>
      </c>
      <c r="F218" s="88">
        <v>1269705.3999999999</v>
      </c>
      <c r="G218" s="88">
        <v>1308254.1000000001</v>
      </c>
      <c r="H218" s="88">
        <v>1323715.8999999999</v>
      </c>
      <c r="I218" s="88">
        <v>1508729.9</v>
      </c>
      <c r="J218" s="88">
        <v>1549420.7</v>
      </c>
      <c r="K218" s="147">
        <v>1622939.19</v>
      </c>
      <c r="R218" s="87" t="s">
        <v>262</v>
      </c>
      <c r="S218" s="90">
        <v>1.4009799999999999</v>
      </c>
      <c r="T218" s="90">
        <v>1.48865</v>
      </c>
      <c r="U218" s="90">
        <v>1.42855</v>
      </c>
      <c r="V218" s="90">
        <v>1.5622</v>
      </c>
      <c r="W218" s="90">
        <v>1.4161300000000001</v>
      </c>
      <c r="X218" s="90">
        <v>1.4973700000000001</v>
      </c>
      <c r="Y218" s="90">
        <v>1.5025200000000001</v>
      </c>
      <c r="Z218" s="90">
        <v>1.3497300000000001</v>
      </c>
      <c r="AA218" s="90">
        <v>1.4610300000000001</v>
      </c>
      <c r="AB218" s="91" t="s">
        <v>240</v>
      </c>
      <c r="AL218" s="91"/>
    </row>
    <row r="219" spans="1:38" x14ac:dyDescent="0.25">
      <c r="A219" s="87" t="s">
        <v>263</v>
      </c>
      <c r="B219" s="90">
        <v>164351.81</v>
      </c>
      <c r="C219" s="90">
        <v>202727.35</v>
      </c>
      <c r="D219" s="90">
        <v>205696.7</v>
      </c>
      <c r="E219" s="90">
        <v>225123.84</v>
      </c>
      <c r="F219" s="90">
        <v>266381.08</v>
      </c>
      <c r="G219" s="90">
        <v>281295.68</v>
      </c>
      <c r="H219" s="90">
        <v>340832.17</v>
      </c>
      <c r="I219" s="90">
        <v>263618.2</v>
      </c>
      <c r="J219" s="90">
        <v>304319.55</v>
      </c>
      <c r="K219" s="147">
        <v>255674.8</v>
      </c>
      <c r="R219" s="87" t="s">
        <v>263</v>
      </c>
      <c r="S219" s="88">
        <v>0.69318000000000002</v>
      </c>
      <c r="T219" s="88">
        <v>1.21685</v>
      </c>
      <c r="U219" s="88">
        <v>1.09239</v>
      </c>
      <c r="V219" s="88">
        <v>1.17252</v>
      </c>
      <c r="W219" s="88">
        <v>1.13887</v>
      </c>
      <c r="X219" s="88">
        <v>0.94840000000000002</v>
      </c>
      <c r="Y219" s="88">
        <v>1.00098</v>
      </c>
      <c r="Z219" s="88">
        <v>0.81971000000000005</v>
      </c>
      <c r="AA219" s="88">
        <v>0.91386999999999996</v>
      </c>
      <c r="AB219" s="147">
        <v>0.71138999999999997</v>
      </c>
      <c r="AL219" s="91"/>
    </row>
    <row r="220" spans="1:38" x14ac:dyDescent="0.25">
      <c r="A220" s="87" t="s">
        <v>264</v>
      </c>
      <c r="B220" s="88">
        <v>355487.42</v>
      </c>
      <c r="C220" s="88">
        <v>343732.7</v>
      </c>
      <c r="D220" s="88">
        <v>336841.84</v>
      </c>
      <c r="E220" s="88">
        <v>328735.95</v>
      </c>
      <c r="F220" s="88">
        <v>316361.12</v>
      </c>
      <c r="G220" s="88">
        <v>313160.67</v>
      </c>
      <c r="H220" s="88">
        <v>314907.5</v>
      </c>
      <c r="I220" s="88">
        <v>315403.39</v>
      </c>
      <c r="J220" s="88">
        <v>320724.19</v>
      </c>
      <c r="K220" s="147">
        <v>317082.40999999997</v>
      </c>
      <c r="R220" s="87" t="s">
        <v>264</v>
      </c>
      <c r="S220" s="90">
        <v>2.29495</v>
      </c>
      <c r="T220" s="90">
        <v>2.16866</v>
      </c>
      <c r="U220" s="90">
        <v>2.0427</v>
      </c>
      <c r="V220" s="90">
        <v>1.74488</v>
      </c>
      <c r="W220" s="90">
        <v>1.73064</v>
      </c>
      <c r="X220" s="90">
        <v>1.66133</v>
      </c>
      <c r="Y220" s="90">
        <v>1.6539299999999999</v>
      </c>
      <c r="Z220" s="90">
        <v>1.7076499999999999</v>
      </c>
      <c r="AA220" s="90">
        <v>1.4558500000000001</v>
      </c>
      <c r="AB220" s="147">
        <v>1.3816200000000001</v>
      </c>
      <c r="AL220" s="91"/>
    </row>
    <row r="221" spans="1:38" x14ac:dyDescent="0.25">
      <c r="A221" s="87" t="s">
        <v>265</v>
      </c>
      <c r="B221" s="90">
        <v>181519.67</v>
      </c>
      <c r="C221" s="90">
        <v>152492.65</v>
      </c>
      <c r="D221" s="90">
        <v>151625.67000000001</v>
      </c>
      <c r="E221" s="90">
        <v>153561.01999999999</v>
      </c>
      <c r="F221" s="90">
        <v>145007.79999999999</v>
      </c>
      <c r="G221" s="90">
        <v>140181.51999999999</v>
      </c>
      <c r="H221" s="90">
        <v>147530.44</v>
      </c>
      <c r="I221" s="90">
        <v>154447.4</v>
      </c>
      <c r="J221" s="90">
        <v>131569.97</v>
      </c>
      <c r="K221" s="147">
        <v>123070.06</v>
      </c>
      <c r="R221" s="87" t="s">
        <v>265</v>
      </c>
      <c r="S221" s="88">
        <v>0.61117999999999995</v>
      </c>
      <c r="T221" s="88">
        <v>0.46421000000000001</v>
      </c>
      <c r="U221" s="88">
        <v>0.50307000000000002</v>
      </c>
      <c r="V221" s="88">
        <v>0.50714000000000004</v>
      </c>
      <c r="W221" s="88">
        <v>0.42165999999999998</v>
      </c>
      <c r="X221" s="88">
        <v>0.38746000000000003</v>
      </c>
      <c r="Y221" s="88">
        <v>0.46731</v>
      </c>
      <c r="Z221" s="88">
        <v>0.46745999999999999</v>
      </c>
      <c r="AA221" s="88">
        <v>0.37645000000000001</v>
      </c>
      <c r="AB221" s="147">
        <v>0.44381999999999999</v>
      </c>
      <c r="AL221" s="91"/>
    </row>
    <row r="222" spans="1:38" x14ac:dyDescent="0.25">
      <c r="A222" s="87" t="s">
        <v>266</v>
      </c>
      <c r="B222" s="88">
        <v>3476163.56</v>
      </c>
      <c r="C222" s="88">
        <v>3097949.66</v>
      </c>
      <c r="D222" s="88">
        <v>3086354.06</v>
      </c>
      <c r="E222" s="88">
        <v>3000396.16</v>
      </c>
      <c r="F222" s="88">
        <v>2971975.4</v>
      </c>
      <c r="G222" s="88">
        <v>2945152.67</v>
      </c>
      <c r="H222" s="88">
        <v>2775602.7</v>
      </c>
      <c r="I222" s="88">
        <v>2860243.01</v>
      </c>
      <c r="J222" s="88">
        <v>2752447.34</v>
      </c>
      <c r="K222" s="147">
        <v>2674967.2000000002</v>
      </c>
      <c r="R222" s="87" t="s">
        <v>266</v>
      </c>
      <c r="S222" s="90">
        <v>1.13452</v>
      </c>
      <c r="T222" s="90">
        <v>1.1009100000000001</v>
      </c>
      <c r="U222" s="90">
        <v>1.1218999999999999</v>
      </c>
      <c r="V222" s="90">
        <v>1.0428900000000001</v>
      </c>
      <c r="W222" s="90">
        <v>0.95133999999999996</v>
      </c>
      <c r="X222" s="90">
        <v>0.9476</v>
      </c>
      <c r="Y222" s="90">
        <v>0.84570000000000001</v>
      </c>
      <c r="Z222" s="90">
        <v>0.78925000000000001</v>
      </c>
      <c r="AA222" s="90">
        <v>0.82040000000000002</v>
      </c>
      <c r="AB222" s="147">
        <v>1.0388200000000001</v>
      </c>
      <c r="AL222" s="91"/>
    </row>
    <row r="223" spans="1:38" x14ac:dyDescent="0.25">
      <c r="A223" s="87" t="s">
        <v>267</v>
      </c>
      <c r="B223" s="90">
        <v>1493591.37</v>
      </c>
      <c r="C223" s="90">
        <v>1379853.65</v>
      </c>
      <c r="D223" s="90">
        <v>1152909.1299999999</v>
      </c>
      <c r="E223" s="90">
        <v>1003438.02</v>
      </c>
      <c r="F223" s="90">
        <v>938690.62</v>
      </c>
      <c r="G223" s="90">
        <v>974976.11</v>
      </c>
      <c r="H223" s="90">
        <v>1035149.52</v>
      </c>
      <c r="I223" s="90">
        <v>1095178.68</v>
      </c>
      <c r="J223" s="90">
        <v>990463.84</v>
      </c>
      <c r="K223" s="90">
        <v>927195.77</v>
      </c>
      <c r="R223" s="87" t="s">
        <v>267</v>
      </c>
      <c r="S223" s="88">
        <v>0.37345</v>
      </c>
      <c r="T223" s="88">
        <v>0.34986</v>
      </c>
      <c r="U223" s="88">
        <v>0.30377999999999999</v>
      </c>
      <c r="V223" s="88">
        <v>0.25387999999999999</v>
      </c>
      <c r="W223" s="88">
        <v>0.23827999999999999</v>
      </c>
      <c r="X223" s="88">
        <v>0.25229000000000001</v>
      </c>
      <c r="Y223" s="88">
        <v>0.26395000000000002</v>
      </c>
      <c r="Z223" s="88">
        <v>0.24682000000000001</v>
      </c>
      <c r="AA223" s="88">
        <v>0.24565999999999999</v>
      </c>
      <c r="AB223" s="89" t="s">
        <v>240</v>
      </c>
      <c r="AL223" s="91"/>
    </row>
    <row r="224" spans="1:38" ht="11.45" customHeight="1" x14ac:dyDescent="0.25"/>
    <row r="225" spans="1:38" x14ac:dyDescent="0.25">
      <c r="A225" s="83" t="s">
        <v>506</v>
      </c>
      <c r="R225" s="83" t="s">
        <v>506</v>
      </c>
    </row>
    <row r="226" spans="1:38" x14ac:dyDescent="0.25">
      <c r="A226" s="83" t="s">
        <v>240</v>
      </c>
      <c r="B226" s="82" t="s">
        <v>507</v>
      </c>
      <c r="R226" s="83" t="s">
        <v>240</v>
      </c>
      <c r="S226" s="82" t="s">
        <v>507</v>
      </c>
    </row>
    <row r="227" spans="1:38" x14ac:dyDescent="0.25">
      <c r="A227" s="83" t="s">
        <v>508</v>
      </c>
      <c r="R227" s="83" t="s">
        <v>508</v>
      </c>
    </row>
    <row r="228" spans="1:38" x14ac:dyDescent="0.25">
      <c r="A228" s="83" t="s">
        <v>595</v>
      </c>
      <c r="B228" s="149" t="s">
        <v>596</v>
      </c>
      <c r="R228" s="83" t="s">
        <v>595</v>
      </c>
      <c r="S228" s="149" t="s">
        <v>596</v>
      </c>
    </row>
    <row r="229" spans="1:38" x14ac:dyDescent="0.25">
      <c r="A229" s="83" t="s">
        <v>597</v>
      </c>
      <c r="B229" s="146" t="s">
        <v>598</v>
      </c>
      <c r="R229" s="83" t="s">
        <v>597</v>
      </c>
      <c r="S229" s="146" t="s">
        <v>598</v>
      </c>
    </row>
    <row r="231" spans="1:38" x14ac:dyDescent="0.25">
      <c r="R231" s="83" t="s">
        <v>218</v>
      </c>
      <c r="T231" s="82" t="s">
        <v>57</v>
      </c>
    </row>
    <row r="232" spans="1:38" x14ac:dyDescent="0.25">
      <c r="A232" s="83" t="s">
        <v>218</v>
      </c>
      <c r="C232" s="82" t="s">
        <v>57</v>
      </c>
      <c r="R232" s="83" t="s">
        <v>592</v>
      </c>
      <c r="T232" s="82" t="s">
        <v>593</v>
      </c>
    </row>
    <row r="233" spans="1:38" x14ac:dyDescent="0.25">
      <c r="A233" s="83" t="s">
        <v>592</v>
      </c>
      <c r="C233" s="82" t="s">
        <v>593</v>
      </c>
      <c r="R233" s="83" t="s">
        <v>501</v>
      </c>
      <c r="T233" s="82" t="s">
        <v>607</v>
      </c>
    </row>
    <row r="234" spans="1:38" x14ac:dyDescent="0.25">
      <c r="A234" s="83" t="s">
        <v>501</v>
      </c>
      <c r="C234" s="82" t="s">
        <v>607</v>
      </c>
      <c r="R234" s="83" t="s">
        <v>601</v>
      </c>
      <c r="T234" s="82" t="s">
        <v>602</v>
      </c>
    </row>
    <row r="235" spans="1:38" x14ac:dyDescent="0.25">
      <c r="A235" s="83" t="s">
        <v>222</v>
      </c>
      <c r="C235" s="82" t="s">
        <v>603</v>
      </c>
      <c r="R235" s="83" t="s">
        <v>222</v>
      </c>
      <c r="T235" s="82" t="s">
        <v>604</v>
      </c>
    </row>
    <row r="237" spans="1:38" x14ac:dyDescent="0.25">
      <c r="A237" s="84" t="s">
        <v>224</v>
      </c>
      <c r="B237" s="107" t="s">
        <v>226</v>
      </c>
      <c r="C237" s="107" t="s">
        <v>227</v>
      </c>
      <c r="D237" s="107" t="s">
        <v>228</v>
      </c>
      <c r="E237" s="107" t="s">
        <v>229</v>
      </c>
      <c r="F237" s="107" t="s">
        <v>230</v>
      </c>
      <c r="G237" s="107" t="s">
        <v>231</v>
      </c>
      <c r="H237" s="107" t="s">
        <v>232</v>
      </c>
      <c r="I237" s="107" t="s">
        <v>233</v>
      </c>
      <c r="J237" s="107" t="s">
        <v>234</v>
      </c>
      <c r="K237" s="107" t="s">
        <v>235</v>
      </c>
      <c r="R237" s="84" t="s">
        <v>224</v>
      </c>
      <c r="S237" s="107" t="s">
        <v>226</v>
      </c>
      <c r="T237" s="107" t="s">
        <v>227</v>
      </c>
      <c r="U237" s="107" t="s">
        <v>228</v>
      </c>
      <c r="V237" s="107" t="s">
        <v>229</v>
      </c>
      <c r="W237" s="107" t="s">
        <v>230</v>
      </c>
      <c r="X237" s="107" t="s">
        <v>231</v>
      </c>
      <c r="Y237" s="107" t="s">
        <v>232</v>
      </c>
      <c r="Z237" s="107" t="s">
        <v>233</v>
      </c>
      <c r="AA237" s="107" t="s">
        <v>234</v>
      </c>
      <c r="AB237" s="107" t="s">
        <v>235</v>
      </c>
      <c r="AL237" s="153"/>
    </row>
    <row r="238" spans="1:38" x14ac:dyDescent="0.25">
      <c r="A238" s="85" t="s">
        <v>237</v>
      </c>
      <c r="B238" s="86" t="s">
        <v>238</v>
      </c>
      <c r="C238" s="86" t="s">
        <v>238</v>
      </c>
      <c r="D238" s="86" t="s">
        <v>238</v>
      </c>
      <c r="E238" s="86" t="s">
        <v>238</v>
      </c>
      <c r="F238" s="86" t="s">
        <v>238</v>
      </c>
      <c r="G238" s="86" t="s">
        <v>238</v>
      </c>
      <c r="H238" s="86" t="s">
        <v>238</v>
      </c>
      <c r="I238" s="86" t="s">
        <v>238</v>
      </c>
      <c r="J238" s="86" t="s">
        <v>238</v>
      </c>
      <c r="K238" s="86" t="s">
        <v>238</v>
      </c>
      <c r="R238" s="85" t="s">
        <v>237</v>
      </c>
      <c r="S238" s="86" t="s">
        <v>238</v>
      </c>
      <c r="T238" s="86" t="s">
        <v>238</v>
      </c>
      <c r="U238" s="86" t="s">
        <v>238</v>
      </c>
      <c r="V238" s="86" t="s">
        <v>238</v>
      </c>
      <c r="W238" s="86" t="s">
        <v>238</v>
      </c>
      <c r="X238" s="86" t="s">
        <v>238</v>
      </c>
      <c r="Y238" s="86" t="s">
        <v>238</v>
      </c>
      <c r="Z238" s="86" t="s">
        <v>238</v>
      </c>
      <c r="AA238" s="86" t="s">
        <v>238</v>
      </c>
      <c r="AB238" s="86" t="s">
        <v>238</v>
      </c>
    </row>
    <row r="239" spans="1:38" x14ac:dyDescent="0.25">
      <c r="A239" s="87" t="s">
        <v>239</v>
      </c>
      <c r="B239" s="147">
        <v>10094863.85</v>
      </c>
      <c r="C239" s="147">
        <v>9656365.0299999993</v>
      </c>
      <c r="D239" s="147">
        <v>9594720.5199999996</v>
      </c>
      <c r="E239" s="147">
        <v>9332325.6999999993</v>
      </c>
      <c r="F239" s="147">
        <v>9742111.6099999994</v>
      </c>
      <c r="G239" s="147">
        <v>9945975.0800000001</v>
      </c>
      <c r="H239" s="147">
        <v>10123613.24</v>
      </c>
      <c r="I239" s="147">
        <v>9595010.25</v>
      </c>
      <c r="J239" s="147">
        <v>9270190.5700000003</v>
      </c>
      <c r="K239" s="147">
        <v>8801390.0700000003</v>
      </c>
      <c r="R239" s="87" t="s">
        <v>239</v>
      </c>
      <c r="S239" s="147">
        <v>0.13568</v>
      </c>
      <c r="T239" s="147">
        <v>0.12806000000000001</v>
      </c>
      <c r="U239" s="147">
        <v>0.12356</v>
      </c>
      <c r="V239" s="147">
        <v>0.11582000000000001</v>
      </c>
      <c r="W239" s="147">
        <v>0.11434</v>
      </c>
      <c r="X239" s="147">
        <v>0.11126999999999999</v>
      </c>
      <c r="Y239" s="147">
        <v>0.11211</v>
      </c>
      <c r="Z239" s="147">
        <v>0.10355</v>
      </c>
      <c r="AA239" s="147">
        <v>9.7820000000000004E-2</v>
      </c>
      <c r="AB239" s="91" t="s">
        <v>240</v>
      </c>
      <c r="AL239" s="91"/>
    </row>
    <row r="240" spans="1:38" x14ac:dyDescent="0.25">
      <c r="A240" s="87" t="s">
        <v>241</v>
      </c>
      <c r="B240" s="90">
        <v>171290.69</v>
      </c>
      <c r="C240" s="90">
        <v>154836.09</v>
      </c>
      <c r="D240" s="90">
        <v>129899.35</v>
      </c>
      <c r="E240" s="90">
        <v>111126.35</v>
      </c>
      <c r="F240" s="90">
        <v>144803.85999999999</v>
      </c>
      <c r="G240" s="90">
        <v>188508.86</v>
      </c>
      <c r="H240" s="90">
        <v>177366.3</v>
      </c>
      <c r="I240" s="90">
        <v>163433.5</v>
      </c>
      <c r="J240" s="90">
        <v>146021.54</v>
      </c>
      <c r="K240" s="147">
        <v>142450.07999999999</v>
      </c>
      <c r="R240" s="87" t="s">
        <v>241</v>
      </c>
      <c r="S240" s="88">
        <v>8.6230000000000001E-2</v>
      </c>
      <c r="T240" s="88">
        <v>8.0399999999999999E-2</v>
      </c>
      <c r="U240" s="88">
        <v>6.7629999999999996E-2</v>
      </c>
      <c r="V240" s="88">
        <v>5.7349999999999998E-2</v>
      </c>
      <c r="W240" s="88">
        <v>6.9779999999999995E-2</v>
      </c>
      <c r="X240" s="88">
        <v>7.9409999999999994E-2</v>
      </c>
      <c r="Y240" s="88">
        <v>7.3870000000000005E-2</v>
      </c>
      <c r="Z240" s="88">
        <v>7.2520000000000001E-2</v>
      </c>
      <c r="AA240" s="88">
        <v>6.2059999999999997E-2</v>
      </c>
      <c r="AB240" s="89" t="s">
        <v>240</v>
      </c>
      <c r="AL240" s="91"/>
    </row>
    <row r="241" spans="1:38" x14ac:dyDescent="0.25">
      <c r="A241" s="87" t="s">
        <v>242</v>
      </c>
      <c r="B241" s="88">
        <v>134821.09</v>
      </c>
      <c r="C241" s="88">
        <v>155073.29999999999</v>
      </c>
      <c r="D241" s="88">
        <v>170074.39</v>
      </c>
      <c r="E241" s="88">
        <v>187790.65</v>
      </c>
      <c r="F241" s="88">
        <v>225525.98</v>
      </c>
      <c r="G241" s="88">
        <v>277404.28999999998</v>
      </c>
      <c r="H241" s="88">
        <v>374458.63</v>
      </c>
      <c r="I241" s="88">
        <v>469832.33</v>
      </c>
      <c r="J241" s="88">
        <v>407608.45</v>
      </c>
      <c r="K241" s="147">
        <v>389964.98</v>
      </c>
      <c r="R241" s="87" t="s">
        <v>242</v>
      </c>
      <c r="S241" s="90">
        <v>0.71789999999999998</v>
      </c>
      <c r="T241" s="90">
        <v>0.85723000000000005</v>
      </c>
      <c r="U241" s="90">
        <v>0.95279999999999998</v>
      </c>
      <c r="V241" s="90">
        <v>0.73816999999999999</v>
      </c>
      <c r="W241" s="90">
        <v>0.72053</v>
      </c>
      <c r="X241" s="90">
        <v>0.76929000000000003</v>
      </c>
      <c r="Y241" s="90">
        <v>1.07264</v>
      </c>
      <c r="Z241" s="90">
        <v>1.1417600000000001</v>
      </c>
      <c r="AA241" s="90">
        <v>0.87114000000000003</v>
      </c>
      <c r="AB241" s="147">
        <v>0.72877000000000003</v>
      </c>
      <c r="AL241" s="91"/>
    </row>
    <row r="242" spans="1:38" x14ac:dyDescent="0.25">
      <c r="A242" s="87" t="s">
        <v>243</v>
      </c>
      <c r="B242" s="90">
        <v>208382.56</v>
      </c>
      <c r="C242" s="90">
        <v>199292.14</v>
      </c>
      <c r="D242" s="90">
        <v>191696.24</v>
      </c>
      <c r="E242" s="90">
        <v>201787.76</v>
      </c>
      <c r="F242" s="90">
        <v>199358.93</v>
      </c>
      <c r="G242" s="90">
        <v>217900.11</v>
      </c>
      <c r="H242" s="90">
        <v>231712.02</v>
      </c>
      <c r="I242" s="90">
        <v>221174.67</v>
      </c>
      <c r="J242" s="90">
        <v>215051.11</v>
      </c>
      <c r="K242" s="147">
        <v>201468.83</v>
      </c>
      <c r="R242" s="87" t="s">
        <v>243</v>
      </c>
      <c r="S242" s="88">
        <v>7.9140000000000002E-2</v>
      </c>
      <c r="T242" s="88">
        <v>7.6850000000000002E-2</v>
      </c>
      <c r="U242" s="88">
        <v>7.3830000000000007E-2</v>
      </c>
      <c r="V242" s="88">
        <v>7.1419999999999997E-2</v>
      </c>
      <c r="W242" s="88">
        <v>6.234E-2</v>
      </c>
      <c r="X242" s="88">
        <v>6.5229999999999996E-2</v>
      </c>
      <c r="Y242" s="88">
        <v>6.794E-2</v>
      </c>
      <c r="Z242" s="88">
        <v>6.5019999999999994E-2</v>
      </c>
      <c r="AA242" s="88">
        <v>5.9119999999999999E-2</v>
      </c>
      <c r="AB242" s="147">
        <v>5.7970000000000001E-2</v>
      </c>
      <c r="AL242" s="91"/>
    </row>
    <row r="243" spans="1:38" x14ac:dyDescent="0.25">
      <c r="A243" s="87" t="s">
        <v>244</v>
      </c>
      <c r="B243" s="88">
        <v>63555.33</v>
      </c>
      <c r="C243" s="88">
        <v>50654.95</v>
      </c>
      <c r="D243" s="88">
        <v>44291.45</v>
      </c>
      <c r="E243" s="88">
        <v>40423.43</v>
      </c>
      <c r="F243" s="88">
        <v>39536.949999999997</v>
      </c>
      <c r="G243" s="88">
        <v>46029.14</v>
      </c>
      <c r="H243" s="88">
        <v>47507.12</v>
      </c>
      <c r="I243" s="88">
        <v>47283.42</v>
      </c>
      <c r="J243" s="88">
        <v>45121.45</v>
      </c>
      <c r="K243" s="147">
        <v>44139.58</v>
      </c>
      <c r="R243" s="87" t="s">
        <v>244</v>
      </c>
      <c r="S243" s="90">
        <v>7.4079999999999993E-2</v>
      </c>
      <c r="T243" s="90">
        <v>5.1650000000000001E-2</v>
      </c>
      <c r="U243" s="90">
        <v>4.6210000000000001E-2</v>
      </c>
      <c r="V243" s="90">
        <v>3.236E-2</v>
      </c>
      <c r="W243" s="90">
        <v>3.159E-2</v>
      </c>
      <c r="X243" s="90">
        <v>3.9100000000000003E-2</v>
      </c>
      <c r="Y243" s="90">
        <v>3.9210000000000002E-2</v>
      </c>
      <c r="Z243" s="90">
        <v>4.2259999999999999E-2</v>
      </c>
      <c r="AA243" s="90">
        <v>3.8510000000000003E-2</v>
      </c>
      <c r="AB243" s="91" t="s">
        <v>240</v>
      </c>
      <c r="AL243" s="91"/>
    </row>
    <row r="244" spans="1:38" x14ac:dyDescent="0.25">
      <c r="A244" s="87" t="s">
        <v>245</v>
      </c>
      <c r="B244" s="90">
        <v>3268546.07</v>
      </c>
      <c r="C244" s="90">
        <v>3010288.76</v>
      </c>
      <c r="D244" s="90">
        <v>2895292.63</v>
      </c>
      <c r="E244" s="90">
        <v>2899814.24</v>
      </c>
      <c r="F244" s="90">
        <v>3147869.29</v>
      </c>
      <c r="G244" s="90">
        <v>3296145.31</v>
      </c>
      <c r="H244" s="90">
        <v>3406531.58</v>
      </c>
      <c r="I244" s="90">
        <v>2851626.03</v>
      </c>
      <c r="J244" s="90">
        <v>2887868.12</v>
      </c>
      <c r="K244" s="147">
        <v>2802368.49</v>
      </c>
      <c r="R244" s="87" t="s">
        <v>307</v>
      </c>
      <c r="S244" s="88">
        <v>0.13161</v>
      </c>
      <c r="T244" s="88">
        <v>0.12064999999999999</v>
      </c>
      <c r="U244" s="88">
        <v>0.11236</v>
      </c>
      <c r="V244" s="88">
        <v>0.10897</v>
      </c>
      <c r="W244" s="88">
        <v>0.11185</v>
      </c>
      <c r="X244" s="88">
        <v>0.11055</v>
      </c>
      <c r="Y244" s="88">
        <v>0.11513</v>
      </c>
      <c r="Z244" s="88">
        <v>9.4549999999999995E-2</v>
      </c>
      <c r="AA244" s="88">
        <v>9.4820000000000002E-2</v>
      </c>
      <c r="AB244" s="89" t="s">
        <v>240</v>
      </c>
      <c r="AL244" s="91"/>
    </row>
    <row r="245" spans="1:38" x14ac:dyDescent="0.25">
      <c r="A245" s="87" t="s">
        <v>246</v>
      </c>
      <c r="B245" s="88">
        <v>13319.24</v>
      </c>
      <c r="C245" s="88">
        <v>15770.04</v>
      </c>
      <c r="D245" s="88">
        <v>12168.59</v>
      </c>
      <c r="E245" s="88">
        <v>13635.14</v>
      </c>
      <c r="F245" s="88">
        <v>12137.25</v>
      </c>
      <c r="G245" s="88">
        <v>9994.7800000000007</v>
      </c>
      <c r="H245" s="88">
        <v>10783.56</v>
      </c>
      <c r="I245" s="88">
        <v>17823.61</v>
      </c>
      <c r="J245" s="88">
        <v>16299.64</v>
      </c>
      <c r="K245" s="147">
        <v>11032.62</v>
      </c>
      <c r="R245" s="87" t="s">
        <v>246</v>
      </c>
      <c r="S245" s="90">
        <v>0.15015999999999999</v>
      </c>
      <c r="T245" s="90">
        <v>0.16758999999999999</v>
      </c>
      <c r="U245" s="90">
        <v>0.12728999999999999</v>
      </c>
      <c r="V245" s="90">
        <v>0.13367999999999999</v>
      </c>
      <c r="W245" s="90">
        <v>0.12272</v>
      </c>
      <c r="X245" s="90">
        <v>9.1609999999999997E-2</v>
      </c>
      <c r="Y245" s="90">
        <v>8.9560000000000001E-2</v>
      </c>
      <c r="Z245" s="90">
        <v>0.13472000000000001</v>
      </c>
      <c r="AA245" s="90">
        <v>0.11626</v>
      </c>
      <c r="AB245" s="147">
        <v>7.6350000000000001E-2</v>
      </c>
      <c r="AL245" s="91"/>
    </row>
    <row r="246" spans="1:38" x14ac:dyDescent="0.25">
      <c r="A246" s="87" t="s">
        <v>247</v>
      </c>
      <c r="B246" s="90">
        <v>40355.47</v>
      </c>
      <c r="C246" s="90">
        <v>31644.57</v>
      </c>
      <c r="D246" s="90">
        <v>36823.83</v>
      </c>
      <c r="E246" s="90">
        <v>43615.040000000001</v>
      </c>
      <c r="F246" s="90">
        <v>29516.49</v>
      </c>
      <c r="G246" s="90">
        <v>33471.06</v>
      </c>
      <c r="H246" s="90">
        <v>28046.71</v>
      </c>
      <c r="I246" s="90">
        <v>36463.32</v>
      </c>
      <c r="J246" s="90">
        <v>37171.39</v>
      </c>
      <c r="K246" s="147">
        <v>37714.879999999997</v>
      </c>
      <c r="R246" s="87" t="s">
        <v>247</v>
      </c>
      <c r="S246" s="88">
        <v>0.10942</v>
      </c>
      <c r="T246" s="88">
        <v>7.5719999999999996E-2</v>
      </c>
      <c r="U246" s="88">
        <v>8.6360000000000006E-2</v>
      </c>
      <c r="V246" s="88">
        <v>9.0770000000000003E-2</v>
      </c>
      <c r="W246" s="88">
        <v>5.1270000000000003E-2</v>
      </c>
      <c r="X246" s="88">
        <v>5.3460000000000001E-2</v>
      </c>
      <c r="Y246" s="88">
        <v>4.1790000000000001E-2</v>
      </c>
      <c r="Z246" s="88">
        <v>5.799E-2</v>
      </c>
      <c r="AA246" s="88">
        <v>5.9360000000000003E-2</v>
      </c>
      <c r="AB246" s="147">
        <v>5.9520000000000003E-2</v>
      </c>
      <c r="AL246" s="91"/>
    </row>
    <row r="247" spans="1:38" x14ac:dyDescent="0.25">
      <c r="A247" s="87" t="s">
        <v>248</v>
      </c>
      <c r="B247" s="88">
        <v>239325.07</v>
      </c>
      <c r="C247" s="88">
        <v>320902.44</v>
      </c>
      <c r="D247" s="88">
        <v>299089.25</v>
      </c>
      <c r="E247" s="88">
        <v>294191.59000000003</v>
      </c>
      <c r="F247" s="88">
        <v>313614.12</v>
      </c>
      <c r="G247" s="88">
        <v>254121.38</v>
      </c>
      <c r="H247" s="88">
        <v>245523.42</v>
      </c>
      <c r="I247" s="150">
        <v>228514.07</v>
      </c>
      <c r="J247" s="150">
        <v>197556.49</v>
      </c>
      <c r="K247" s="147">
        <v>212295.16</v>
      </c>
      <c r="R247" s="87" t="s">
        <v>248</v>
      </c>
      <c r="S247" s="90">
        <v>0.39650000000000002</v>
      </c>
      <c r="T247" s="90">
        <v>0.58504999999999996</v>
      </c>
      <c r="U247" s="90">
        <v>0.58291000000000004</v>
      </c>
      <c r="V247" s="90">
        <v>0.55435000000000001</v>
      </c>
      <c r="W247" s="90">
        <v>0.54025000000000001</v>
      </c>
      <c r="X247" s="90">
        <v>0.44202999999999998</v>
      </c>
      <c r="Y247" s="90">
        <v>0.42005999999999999</v>
      </c>
      <c r="Z247" s="150">
        <v>0.39776</v>
      </c>
      <c r="AA247" s="150">
        <v>0.31213999999999997</v>
      </c>
      <c r="AB247" s="147">
        <v>0.32995999999999998</v>
      </c>
      <c r="AL247" s="91"/>
    </row>
    <row r="248" spans="1:38" x14ac:dyDescent="0.25">
      <c r="A248" s="87" t="s">
        <v>249</v>
      </c>
      <c r="B248" s="90">
        <v>1063374.23</v>
      </c>
      <c r="C248" s="90">
        <v>1101996.05</v>
      </c>
      <c r="D248" s="90">
        <v>1014613.3</v>
      </c>
      <c r="E248" s="90">
        <v>959204.37</v>
      </c>
      <c r="F248" s="90">
        <v>792076.99</v>
      </c>
      <c r="G248" s="90">
        <v>755130.71</v>
      </c>
      <c r="H248" s="90">
        <v>636535.4</v>
      </c>
      <c r="I248" s="90">
        <v>660480.1</v>
      </c>
      <c r="J248" s="90">
        <v>566496.35</v>
      </c>
      <c r="K248" s="150">
        <v>497616.35</v>
      </c>
      <c r="R248" s="87" t="s">
        <v>249</v>
      </c>
      <c r="S248" s="88">
        <v>0.19633999999999999</v>
      </c>
      <c r="T248" s="88">
        <v>0.21612000000000001</v>
      </c>
      <c r="U248" s="88">
        <v>0.18576000000000001</v>
      </c>
      <c r="V248" s="88">
        <v>0.17283000000000001</v>
      </c>
      <c r="W248" s="88">
        <v>0.13603000000000001</v>
      </c>
      <c r="X248" s="88">
        <v>0.12837999999999999</v>
      </c>
      <c r="Y248" s="88">
        <v>0.10384</v>
      </c>
      <c r="Z248" s="88">
        <v>0.10322000000000001</v>
      </c>
      <c r="AA248" s="88">
        <v>8.6169999999999997E-2</v>
      </c>
      <c r="AB248" s="89" t="s">
        <v>240</v>
      </c>
      <c r="AL248" s="91"/>
    </row>
    <row r="249" spans="1:38" x14ac:dyDescent="0.25">
      <c r="A249" s="87" t="s">
        <v>250</v>
      </c>
      <c r="B249" s="88">
        <v>1338047.51</v>
      </c>
      <c r="C249" s="88">
        <v>1289580.18</v>
      </c>
      <c r="D249" s="88">
        <v>1289222.93</v>
      </c>
      <c r="E249" s="88">
        <v>1309640.32</v>
      </c>
      <c r="F249" s="88">
        <v>1370705.99</v>
      </c>
      <c r="G249" s="88">
        <v>1364464.6</v>
      </c>
      <c r="H249" s="88">
        <v>1370313.67</v>
      </c>
      <c r="I249" s="88">
        <v>1285753.78</v>
      </c>
      <c r="J249" s="88">
        <v>1335267.43</v>
      </c>
      <c r="K249" s="147">
        <v>1233684.3600000001</v>
      </c>
      <c r="R249" s="87" t="s">
        <v>250</v>
      </c>
      <c r="S249" s="90">
        <v>0.12189999999999999</v>
      </c>
      <c r="T249" s="90">
        <v>0.1171</v>
      </c>
      <c r="U249" s="90">
        <v>0.11791</v>
      </c>
      <c r="V249" s="90">
        <v>0.12149</v>
      </c>
      <c r="W249" s="90">
        <v>0.12318999999999999</v>
      </c>
      <c r="X249" s="90">
        <v>0.12130000000000001</v>
      </c>
      <c r="Y249" s="90">
        <v>0.12620999999999999</v>
      </c>
      <c r="Z249" s="90">
        <v>0.11258</v>
      </c>
      <c r="AA249" s="90">
        <v>0.11627</v>
      </c>
      <c r="AB249" s="91" t="s">
        <v>240</v>
      </c>
      <c r="AL249" s="91"/>
    </row>
    <row r="250" spans="1:38" x14ac:dyDescent="0.25">
      <c r="A250" s="87" t="s">
        <v>251</v>
      </c>
      <c r="B250" s="90">
        <v>11342.16</v>
      </c>
      <c r="C250" s="90">
        <v>10656.66</v>
      </c>
      <c r="D250" s="90">
        <v>10953.1</v>
      </c>
      <c r="E250" s="90">
        <v>10253.06</v>
      </c>
      <c r="F250" s="90">
        <v>10741.51</v>
      </c>
      <c r="G250" s="90">
        <v>10819.55</v>
      </c>
      <c r="H250" s="90">
        <v>11949.76</v>
      </c>
      <c r="I250" s="90">
        <v>11860.76</v>
      </c>
      <c r="J250" s="90">
        <v>12144.02</v>
      </c>
      <c r="K250" s="147">
        <v>11842.71</v>
      </c>
      <c r="R250" s="87" t="s">
        <v>251</v>
      </c>
      <c r="S250" s="88">
        <v>6.2659999999999993E-2</v>
      </c>
      <c r="T250" s="88">
        <v>5.7729999999999997E-2</v>
      </c>
      <c r="U250" s="88">
        <v>5.9459999999999999E-2</v>
      </c>
      <c r="V250" s="88">
        <v>4.9599999999999998E-2</v>
      </c>
      <c r="W250" s="88">
        <v>4.5080000000000002E-2</v>
      </c>
      <c r="X250" s="88">
        <v>4.3999999999999997E-2</v>
      </c>
      <c r="Y250" s="88">
        <v>4.6460000000000001E-2</v>
      </c>
      <c r="Z250" s="88">
        <v>4.6199999999999998E-2</v>
      </c>
      <c r="AA250" s="88">
        <v>4.8340000000000001E-2</v>
      </c>
      <c r="AB250" s="147">
        <v>5.1810000000000002E-2</v>
      </c>
      <c r="AL250" s="91"/>
    </row>
    <row r="251" spans="1:38" x14ac:dyDescent="0.25">
      <c r="A251" s="87" t="s">
        <v>252</v>
      </c>
      <c r="B251" s="88">
        <v>473049.52</v>
      </c>
      <c r="C251" s="88">
        <v>468379.79</v>
      </c>
      <c r="D251" s="88">
        <v>499291.92</v>
      </c>
      <c r="E251" s="88">
        <v>427302.33</v>
      </c>
      <c r="F251" s="88">
        <v>474899.81</v>
      </c>
      <c r="G251" s="88">
        <v>453455.34</v>
      </c>
      <c r="H251" s="88">
        <v>452997.93</v>
      </c>
      <c r="I251" s="88">
        <v>425002.87</v>
      </c>
      <c r="J251" s="88">
        <v>384172.49</v>
      </c>
      <c r="K251" s="147">
        <v>359575.32</v>
      </c>
      <c r="R251" s="87" t="s">
        <v>252</v>
      </c>
      <c r="S251" s="90">
        <v>4.5519999999999998E-2</v>
      </c>
      <c r="T251" s="90">
        <v>4.3839999999999997E-2</v>
      </c>
      <c r="U251" s="90">
        <v>4.5900000000000003E-2</v>
      </c>
      <c r="V251" s="90">
        <v>3.7749999999999999E-2</v>
      </c>
      <c r="W251" s="90">
        <v>3.9629999999999999E-2</v>
      </c>
      <c r="X251" s="90">
        <v>3.601E-2</v>
      </c>
      <c r="Y251" s="90">
        <v>3.4509999999999999E-2</v>
      </c>
      <c r="Z251" s="90">
        <v>3.1399999999999997E-2</v>
      </c>
      <c r="AA251" s="90">
        <v>2.8979999999999999E-2</v>
      </c>
      <c r="AB251" s="91" t="s">
        <v>240</v>
      </c>
      <c r="AL251" s="91"/>
    </row>
    <row r="252" spans="1:38" x14ac:dyDescent="0.25">
      <c r="A252" s="87" t="s">
        <v>253</v>
      </c>
      <c r="B252" s="90">
        <v>6447.34</v>
      </c>
      <c r="C252" s="90">
        <v>5902.02</v>
      </c>
      <c r="D252" s="90">
        <v>4281.92</v>
      </c>
      <c r="E252" s="90">
        <v>3908.56</v>
      </c>
      <c r="F252" s="90">
        <v>3668.67</v>
      </c>
      <c r="G252" s="90">
        <v>4430.8599999999997</v>
      </c>
      <c r="H252" s="90">
        <v>5360.31</v>
      </c>
      <c r="I252" s="90">
        <v>4638.58</v>
      </c>
      <c r="J252" s="90">
        <v>5612.26</v>
      </c>
      <c r="K252" s="147">
        <v>5982.88</v>
      </c>
      <c r="R252" s="87" t="s">
        <v>253</v>
      </c>
      <c r="S252" s="88">
        <v>0.21634999999999999</v>
      </c>
      <c r="T252" s="88">
        <v>0.25885999999999998</v>
      </c>
      <c r="U252" s="88">
        <v>0.19824</v>
      </c>
      <c r="V252" s="88">
        <v>0.18012</v>
      </c>
      <c r="W252" s="88">
        <v>0.16985</v>
      </c>
      <c r="X252" s="88">
        <v>0.16847000000000001</v>
      </c>
      <c r="Y252" s="88">
        <v>0.20000999999999999</v>
      </c>
      <c r="Z252" s="88">
        <v>0.15723999999999999</v>
      </c>
      <c r="AA252" s="88">
        <v>0.17538000000000001</v>
      </c>
      <c r="AB252" s="89" t="s">
        <v>240</v>
      </c>
      <c r="AL252" s="91"/>
    </row>
    <row r="253" spans="1:38" x14ac:dyDescent="0.25">
      <c r="A253" s="87" t="s">
        <v>254</v>
      </c>
      <c r="B253" s="147">
        <v>7870.24</v>
      </c>
      <c r="C253" s="147">
        <v>8644.59</v>
      </c>
      <c r="D253" s="147">
        <v>8039.96</v>
      </c>
      <c r="E253" s="147">
        <v>9696.7999999999993</v>
      </c>
      <c r="F253" s="147">
        <v>6958.09</v>
      </c>
      <c r="G253" s="147">
        <v>6790.44</v>
      </c>
      <c r="H253" s="147">
        <v>5731.81</v>
      </c>
      <c r="I253" s="147">
        <v>8101.91</v>
      </c>
      <c r="J253" s="147">
        <v>7139.3</v>
      </c>
      <c r="K253" s="147">
        <v>7115.62</v>
      </c>
      <c r="R253" s="87" t="s">
        <v>254</v>
      </c>
      <c r="S253" s="147">
        <v>0.14602000000000001</v>
      </c>
      <c r="T253" s="147">
        <v>0.13635</v>
      </c>
      <c r="U253" s="147">
        <v>0.12127</v>
      </c>
      <c r="V253" s="147">
        <v>0.15690999999999999</v>
      </c>
      <c r="W253" s="147">
        <v>0.10511</v>
      </c>
      <c r="X253" s="147">
        <v>9.8699999999999996E-2</v>
      </c>
      <c r="Y253" s="147">
        <v>7.5620000000000007E-2</v>
      </c>
      <c r="Z253" s="147">
        <v>0.1036</v>
      </c>
      <c r="AA253" s="147">
        <v>8.6749999999999994E-2</v>
      </c>
      <c r="AB253" s="91" t="s">
        <v>240</v>
      </c>
      <c r="AL253" s="91"/>
    </row>
    <row r="254" spans="1:38" x14ac:dyDescent="0.25">
      <c r="A254" s="87" t="s">
        <v>255</v>
      </c>
      <c r="B254" s="147">
        <v>7063.92</v>
      </c>
      <c r="C254" s="147">
        <v>8949.5300000000007</v>
      </c>
      <c r="D254" s="147">
        <v>8981.5</v>
      </c>
      <c r="E254" s="147">
        <v>17610.060000000001</v>
      </c>
      <c r="F254" s="147">
        <v>20256.57</v>
      </c>
      <c r="G254" s="147">
        <v>30967.13</v>
      </c>
      <c r="H254" s="147">
        <v>32566.27</v>
      </c>
      <c r="I254" s="147">
        <v>23716.46</v>
      </c>
      <c r="J254" s="147">
        <v>29450.68</v>
      </c>
      <c r="K254" s="147">
        <v>27773.24</v>
      </c>
      <c r="R254" s="87" t="s">
        <v>255</v>
      </c>
      <c r="S254" s="147">
        <v>2.418E-2</v>
      </c>
      <c r="T254" s="147">
        <v>2.724E-2</v>
      </c>
      <c r="U254" s="147">
        <v>2.3869999999999999E-2</v>
      </c>
      <c r="V254" s="147">
        <v>4.4569999999999999E-2</v>
      </c>
      <c r="W254" s="147">
        <v>5.2659999999999998E-2</v>
      </c>
      <c r="X254" s="147">
        <v>7.4999999999999997E-2</v>
      </c>
      <c r="Y254" s="147">
        <v>7.1429999999999993E-2</v>
      </c>
      <c r="Z254" s="147">
        <v>4.9820000000000003E-2</v>
      </c>
      <c r="AA254" s="147">
        <v>6.1920000000000003E-2</v>
      </c>
      <c r="AB254" s="89" t="s">
        <v>240</v>
      </c>
      <c r="AL254" s="91"/>
    </row>
    <row r="255" spans="1:38" x14ac:dyDescent="0.25">
      <c r="A255" s="87" t="s">
        <v>256</v>
      </c>
      <c r="B255" s="147">
        <v>35949.39</v>
      </c>
      <c r="C255" s="147">
        <v>41476.550000000003</v>
      </c>
      <c r="D255" s="147">
        <v>53600.44</v>
      </c>
      <c r="E255" s="147">
        <v>36268.39</v>
      </c>
      <c r="F255" s="147">
        <v>37275.96</v>
      </c>
      <c r="G255" s="147">
        <v>41182.03</v>
      </c>
      <c r="H255" s="147">
        <v>20629.04</v>
      </c>
      <c r="I255" s="147">
        <v>17827.05</v>
      </c>
      <c r="J255" s="147">
        <v>18531.080000000002</v>
      </c>
      <c r="K255" s="147">
        <v>17844.03</v>
      </c>
      <c r="R255" s="87" t="s">
        <v>256</v>
      </c>
      <c r="S255" s="91" t="s">
        <v>240</v>
      </c>
      <c r="T255" s="91" t="s">
        <v>240</v>
      </c>
      <c r="U255" s="91" t="s">
        <v>240</v>
      </c>
      <c r="V255" s="91" t="s">
        <v>240</v>
      </c>
      <c r="W255" s="91" t="s">
        <v>240</v>
      </c>
      <c r="X255" s="91" t="s">
        <v>240</v>
      </c>
      <c r="Y255" s="91" t="s">
        <v>240</v>
      </c>
      <c r="Z255" s="91" t="s">
        <v>240</v>
      </c>
      <c r="AA255" s="91" t="s">
        <v>240</v>
      </c>
      <c r="AB255" s="91" t="s">
        <v>240</v>
      </c>
      <c r="AL255" s="91"/>
    </row>
    <row r="256" spans="1:38" x14ac:dyDescent="0.25">
      <c r="A256" s="87" t="s">
        <v>257</v>
      </c>
      <c r="B256" s="90">
        <v>110415.05</v>
      </c>
      <c r="C256" s="90">
        <v>114310.94</v>
      </c>
      <c r="D256" s="90">
        <v>178304.1</v>
      </c>
      <c r="E256" s="90">
        <v>183236.45</v>
      </c>
      <c r="F256" s="90">
        <v>196365.21</v>
      </c>
      <c r="G256" s="90">
        <v>202832.93</v>
      </c>
      <c r="H256" s="90">
        <v>213381.35</v>
      </c>
      <c r="I256" s="90">
        <v>230601.07</v>
      </c>
      <c r="J256" s="90">
        <v>232465.55</v>
      </c>
      <c r="K256" s="147">
        <v>217793.13</v>
      </c>
      <c r="R256" s="87" t="s">
        <v>257</v>
      </c>
      <c r="S256" s="88">
        <v>0.1024</v>
      </c>
      <c r="T256" s="88">
        <v>9.6689999999999998E-2</v>
      </c>
      <c r="U256" s="88">
        <v>0.14896000000000001</v>
      </c>
      <c r="V256" s="88">
        <v>0.14163999999999999</v>
      </c>
      <c r="W256" s="88">
        <v>0.13763</v>
      </c>
      <c r="X256" s="88">
        <v>0.13235</v>
      </c>
      <c r="Y256" s="88">
        <v>0.13882</v>
      </c>
      <c r="Z256" s="88">
        <v>0.13192000000000001</v>
      </c>
      <c r="AA256" s="88">
        <v>0.12762999999999999</v>
      </c>
      <c r="AB256" s="147">
        <v>0.12254</v>
      </c>
      <c r="AL256" s="91"/>
    </row>
    <row r="257" spans="1:38" x14ac:dyDescent="0.25">
      <c r="A257" s="87" t="s">
        <v>258</v>
      </c>
      <c r="B257" s="88">
        <v>2733.38</v>
      </c>
      <c r="C257" s="88">
        <v>3321.87</v>
      </c>
      <c r="D257" s="88">
        <v>3942.47</v>
      </c>
      <c r="E257" s="88">
        <v>4100.3900000000003</v>
      </c>
      <c r="F257" s="88">
        <v>4499.01</v>
      </c>
      <c r="G257" s="88">
        <v>4389.2</v>
      </c>
      <c r="H257" s="88">
        <v>4351.78</v>
      </c>
      <c r="I257" s="88">
        <v>4031.33</v>
      </c>
      <c r="J257" s="88">
        <v>3986.2</v>
      </c>
      <c r="K257" s="147">
        <v>3740.59</v>
      </c>
      <c r="R257" s="87" t="s">
        <v>258</v>
      </c>
      <c r="S257" s="91" t="s">
        <v>240</v>
      </c>
      <c r="T257" s="91" t="s">
        <v>240</v>
      </c>
      <c r="U257" s="91" t="s">
        <v>240</v>
      </c>
      <c r="V257" s="91" t="s">
        <v>240</v>
      </c>
      <c r="W257" s="91" t="s">
        <v>240</v>
      </c>
      <c r="X257" s="91" t="s">
        <v>240</v>
      </c>
      <c r="Y257" s="91" t="s">
        <v>240</v>
      </c>
      <c r="Z257" s="91" t="s">
        <v>240</v>
      </c>
      <c r="AA257" s="91" t="s">
        <v>240</v>
      </c>
      <c r="AB257" s="91" t="s">
        <v>240</v>
      </c>
      <c r="AL257" s="91"/>
    </row>
    <row r="258" spans="1:38" x14ac:dyDescent="0.25">
      <c r="A258" s="87" t="s">
        <v>259</v>
      </c>
      <c r="B258" s="147">
        <v>250910.85</v>
      </c>
      <c r="C258" s="147">
        <v>246477.55</v>
      </c>
      <c r="D258" s="147">
        <v>266723.55</v>
      </c>
      <c r="E258" s="147">
        <v>258464.93</v>
      </c>
      <c r="F258" s="147">
        <v>276946.2</v>
      </c>
      <c r="G258" s="147">
        <v>293573.58</v>
      </c>
      <c r="H258" s="147">
        <v>324974.45</v>
      </c>
      <c r="I258" s="147">
        <v>325060.56</v>
      </c>
      <c r="J258" s="147">
        <v>294126.88</v>
      </c>
      <c r="K258" s="147">
        <v>293657.8</v>
      </c>
      <c r="R258" s="87" t="s">
        <v>259</v>
      </c>
      <c r="S258" s="147">
        <v>0.10459</v>
      </c>
      <c r="T258" s="147">
        <v>0.10052</v>
      </c>
      <c r="U258" s="147">
        <v>0.10668999999999999</v>
      </c>
      <c r="V258" s="147">
        <v>9.3649999999999997E-2</v>
      </c>
      <c r="W258" s="147">
        <v>0.10085</v>
      </c>
      <c r="X258" s="147">
        <v>9.8280000000000006E-2</v>
      </c>
      <c r="Y258" s="147">
        <v>0.10693</v>
      </c>
      <c r="Z258" s="147">
        <v>0.10664999999999999</v>
      </c>
      <c r="AA258" s="147">
        <v>9.4539999999999999E-2</v>
      </c>
      <c r="AB258" s="147">
        <v>9.4700000000000006E-2</v>
      </c>
      <c r="AL258" s="91"/>
    </row>
    <row r="259" spans="1:38" x14ac:dyDescent="0.25">
      <c r="A259" s="87" t="s">
        <v>260</v>
      </c>
      <c r="B259" s="88">
        <v>115635.79</v>
      </c>
      <c r="C259" s="88">
        <v>109770.22</v>
      </c>
      <c r="D259" s="88">
        <v>89658.49</v>
      </c>
      <c r="E259" s="88">
        <v>86197.53</v>
      </c>
      <c r="F259" s="88">
        <v>78508.02</v>
      </c>
      <c r="G259" s="88">
        <v>81720.05</v>
      </c>
      <c r="H259" s="88">
        <v>79975.87</v>
      </c>
      <c r="I259" s="88">
        <v>73986.7</v>
      </c>
      <c r="J259" s="88">
        <v>69482.73</v>
      </c>
      <c r="K259" s="147">
        <v>68401.14</v>
      </c>
      <c r="R259" s="87" t="s">
        <v>260</v>
      </c>
      <c r="S259" s="90">
        <v>5.219E-2</v>
      </c>
      <c r="T259" s="90">
        <v>5.0900000000000001E-2</v>
      </c>
      <c r="U259" s="90">
        <v>3.9460000000000002E-2</v>
      </c>
      <c r="V259" s="90">
        <v>3.5270000000000003E-2</v>
      </c>
      <c r="W259" s="90">
        <v>3.2750000000000001E-2</v>
      </c>
      <c r="X259" s="90">
        <v>3.1969999999999998E-2</v>
      </c>
      <c r="Y259" s="90">
        <v>3.1210000000000002E-2</v>
      </c>
      <c r="Z259" s="90">
        <v>2.92E-2</v>
      </c>
      <c r="AA259" s="90">
        <v>2.6599999999999999E-2</v>
      </c>
      <c r="AB259" s="147">
        <v>2.819E-2</v>
      </c>
      <c r="AL259" s="91"/>
    </row>
    <row r="260" spans="1:38" x14ac:dyDescent="0.25">
      <c r="A260" s="87" t="s">
        <v>261</v>
      </c>
      <c r="B260" s="90">
        <v>768170.11</v>
      </c>
      <c r="C260" s="90">
        <v>690763.09</v>
      </c>
      <c r="D260" s="90">
        <v>785419.64</v>
      </c>
      <c r="E260" s="90">
        <v>769227.57</v>
      </c>
      <c r="F260" s="90">
        <v>784626.78</v>
      </c>
      <c r="G260" s="90">
        <v>863836.7</v>
      </c>
      <c r="H260" s="90">
        <v>898190.19</v>
      </c>
      <c r="I260" s="90">
        <v>870871.9</v>
      </c>
      <c r="J260" s="90">
        <v>898611.22</v>
      </c>
      <c r="K260" s="147">
        <v>874746.66</v>
      </c>
      <c r="R260" s="87" t="s">
        <v>261</v>
      </c>
      <c r="S260" s="88">
        <v>0.18226999999999999</v>
      </c>
      <c r="T260" s="88">
        <v>0.15445</v>
      </c>
      <c r="U260" s="88">
        <v>0.16672000000000001</v>
      </c>
      <c r="V260" s="88">
        <v>0.14963000000000001</v>
      </c>
      <c r="W260" s="88">
        <v>0.13896</v>
      </c>
      <c r="X260" s="88">
        <v>0.14510000000000001</v>
      </c>
      <c r="Y260" s="88">
        <v>0.14693000000000001</v>
      </c>
      <c r="Z260" s="88">
        <v>0.13408</v>
      </c>
      <c r="AA260" s="88">
        <v>0.12653</v>
      </c>
      <c r="AB260" s="89" t="s">
        <v>240</v>
      </c>
      <c r="AL260" s="91"/>
    </row>
    <row r="261" spans="1:38" x14ac:dyDescent="0.25">
      <c r="A261" s="87" t="s">
        <v>262</v>
      </c>
      <c r="B261" s="88">
        <v>102288.7</v>
      </c>
      <c r="C261" s="89">
        <v>109259</v>
      </c>
      <c r="D261" s="88">
        <v>107694.1</v>
      </c>
      <c r="E261" s="88">
        <v>105575.4</v>
      </c>
      <c r="F261" s="88">
        <v>105698.2</v>
      </c>
      <c r="G261" s="88">
        <v>107197.3</v>
      </c>
      <c r="H261" s="88">
        <v>111144.7</v>
      </c>
      <c r="I261" s="88">
        <v>104076.9</v>
      </c>
      <c r="J261" s="88">
        <v>107137.9</v>
      </c>
      <c r="K261" s="147">
        <v>110055.48</v>
      </c>
      <c r="R261" s="87" t="s">
        <v>262</v>
      </c>
      <c r="S261" s="90">
        <v>0.10724</v>
      </c>
      <c r="T261" s="90">
        <v>0.11144</v>
      </c>
      <c r="U261" s="90">
        <v>0.10499</v>
      </c>
      <c r="V261" s="90">
        <v>9.8519999999999996E-2</v>
      </c>
      <c r="W261" s="90">
        <v>8.9050000000000004E-2</v>
      </c>
      <c r="X261" s="90">
        <v>8.7040000000000006E-2</v>
      </c>
      <c r="Y261" s="90">
        <v>8.8830000000000006E-2</v>
      </c>
      <c r="Z261" s="90">
        <v>8.0570000000000003E-2</v>
      </c>
      <c r="AA261" s="90">
        <v>7.7909999999999993E-2</v>
      </c>
      <c r="AB261" s="91" t="s">
        <v>240</v>
      </c>
      <c r="AL261" s="91"/>
    </row>
    <row r="262" spans="1:38" x14ac:dyDescent="0.25">
      <c r="A262" s="87" t="s">
        <v>263</v>
      </c>
      <c r="B262" s="90">
        <v>432218.74</v>
      </c>
      <c r="C262" s="90">
        <v>449809.91</v>
      </c>
      <c r="D262" s="90">
        <v>468861.02</v>
      </c>
      <c r="E262" s="90">
        <v>432790.81</v>
      </c>
      <c r="F262" s="90">
        <v>477066.51</v>
      </c>
      <c r="G262" s="90">
        <v>438169.9</v>
      </c>
      <c r="H262" s="90">
        <v>440468.56</v>
      </c>
      <c r="I262" s="90">
        <v>463744.34</v>
      </c>
      <c r="J262" s="90">
        <v>392662.5</v>
      </c>
      <c r="K262" s="147">
        <v>331524.07</v>
      </c>
      <c r="R262" s="87" t="s">
        <v>263</v>
      </c>
      <c r="S262" s="88">
        <v>0.87229000000000001</v>
      </c>
      <c r="T262" s="88">
        <v>0.59950999999999999</v>
      </c>
      <c r="U262" s="88">
        <v>0.36968000000000001</v>
      </c>
      <c r="V262" s="88">
        <v>0.40572999999999998</v>
      </c>
      <c r="W262" s="88">
        <v>0.3856</v>
      </c>
      <c r="X262" s="88">
        <v>0.30415999999999999</v>
      </c>
      <c r="Y262" s="88">
        <v>0.27722000000000002</v>
      </c>
      <c r="Z262" s="88">
        <v>0.27044000000000001</v>
      </c>
      <c r="AA262" s="88">
        <v>0.20352000000000001</v>
      </c>
      <c r="AB262" s="147">
        <v>0.17043</v>
      </c>
      <c r="AL262" s="91"/>
    </row>
    <row r="263" spans="1:38" x14ac:dyDescent="0.25">
      <c r="A263" s="87" t="s">
        <v>264</v>
      </c>
      <c r="B263" s="88">
        <v>96662.17</v>
      </c>
      <c r="C263" s="88">
        <v>91169.82</v>
      </c>
      <c r="D263" s="88">
        <v>88927.55</v>
      </c>
      <c r="E263" s="88">
        <v>90439.17</v>
      </c>
      <c r="F263" s="88">
        <v>90737.94</v>
      </c>
      <c r="G263" s="88">
        <v>93365.37</v>
      </c>
      <c r="H263" s="88">
        <v>100202.71</v>
      </c>
      <c r="I263" s="88">
        <v>90746.62</v>
      </c>
      <c r="J263" s="88">
        <v>95145.75</v>
      </c>
      <c r="K263" s="147">
        <v>92624.97</v>
      </c>
      <c r="R263" s="87" t="s">
        <v>264</v>
      </c>
      <c r="S263" s="90">
        <v>0.20796999999999999</v>
      </c>
      <c r="T263" s="90">
        <v>0.20973</v>
      </c>
      <c r="U263" s="90">
        <v>0.18756999999999999</v>
      </c>
      <c r="V263" s="90">
        <v>0.17702000000000001</v>
      </c>
      <c r="W263" s="90">
        <v>0.16642999999999999</v>
      </c>
      <c r="X263" s="90">
        <v>0.15379000000000001</v>
      </c>
      <c r="Y263" s="90">
        <v>0.15228</v>
      </c>
      <c r="Z263" s="90">
        <v>0.13059000000000001</v>
      </c>
      <c r="AA263" s="90">
        <v>0.13023000000000001</v>
      </c>
      <c r="AB263" s="147">
        <v>0.13088</v>
      </c>
      <c r="AL263" s="91"/>
    </row>
    <row r="264" spans="1:38" x14ac:dyDescent="0.25">
      <c r="A264" s="87" t="s">
        <v>265</v>
      </c>
      <c r="B264" s="90">
        <v>970925.84</v>
      </c>
      <c r="C264" s="90">
        <v>819935.61</v>
      </c>
      <c r="D264" s="90">
        <v>800276.13</v>
      </c>
      <c r="E264" s="90">
        <v>711271.06</v>
      </c>
      <c r="F264" s="90">
        <v>772617.52</v>
      </c>
      <c r="G264" s="90">
        <v>751748.99</v>
      </c>
      <c r="H264" s="90">
        <v>782512.7</v>
      </c>
      <c r="I264" s="90">
        <v>853840.2</v>
      </c>
      <c r="J264" s="90">
        <v>759138.77</v>
      </c>
      <c r="K264" s="147">
        <v>703446.89</v>
      </c>
      <c r="R264" s="87" t="s">
        <v>265</v>
      </c>
      <c r="S264" s="88">
        <v>1.2151799999999999</v>
      </c>
      <c r="T264" s="88">
        <v>0.81928000000000001</v>
      </c>
      <c r="U264" s="88">
        <v>0.72026000000000001</v>
      </c>
      <c r="V264" s="88">
        <v>0.60292999999999997</v>
      </c>
      <c r="W264" s="88">
        <v>0.61656</v>
      </c>
      <c r="X264" s="88">
        <v>0.56255999999999995</v>
      </c>
      <c r="Y264" s="88">
        <v>0.59660999999999997</v>
      </c>
      <c r="Z264" s="88">
        <v>0.64946000000000004</v>
      </c>
      <c r="AA264" s="88">
        <v>0.51836000000000004</v>
      </c>
      <c r="AB264" s="147">
        <v>0.56028999999999995</v>
      </c>
      <c r="AL264" s="91"/>
    </row>
    <row r="265" spans="1:38" x14ac:dyDescent="0.25">
      <c r="A265" s="87" t="s">
        <v>266</v>
      </c>
      <c r="B265" s="88">
        <v>29102.68</v>
      </c>
      <c r="C265" s="88">
        <v>27198.99</v>
      </c>
      <c r="D265" s="88">
        <v>25982.27</v>
      </c>
      <c r="E265" s="89">
        <v>25932</v>
      </c>
      <c r="F265" s="88">
        <v>23968.16</v>
      </c>
      <c r="G265" s="88">
        <v>19576.16</v>
      </c>
      <c r="H265" s="88">
        <v>21203.83</v>
      </c>
      <c r="I265" s="88">
        <v>17670.96</v>
      </c>
      <c r="J265" s="88">
        <v>18350.14</v>
      </c>
      <c r="K265" s="147">
        <v>17847.009999999998</v>
      </c>
      <c r="R265" s="87" t="s">
        <v>266</v>
      </c>
      <c r="S265" s="90">
        <v>2.759E-2</v>
      </c>
      <c r="T265" s="90">
        <v>2.5440000000000001E-2</v>
      </c>
      <c r="U265" s="90">
        <v>2.726E-2</v>
      </c>
      <c r="V265" s="90">
        <v>2.614E-2</v>
      </c>
      <c r="W265" s="90">
        <v>2.3539999999999998E-2</v>
      </c>
      <c r="X265" s="90">
        <v>1.8519999999999998E-2</v>
      </c>
      <c r="Y265" s="90">
        <v>1.9890000000000001E-2</v>
      </c>
      <c r="Z265" s="90">
        <v>1.6469999999999999E-2</v>
      </c>
      <c r="AA265" s="90">
        <v>1.7180000000000001E-2</v>
      </c>
      <c r="AB265" s="147">
        <v>1.6920000000000001E-2</v>
      </c>
      <c r="AL265" s="91"/>
    </row>
    <row r="266" spans="1:38" x14ac:dyDescent="0.25">
      <c r="A266" s="87" t="s">
        <v>267</v>
      </c>
      <c r="B266" s="90">
        <v>133060.72</v>
      </c>
      <c r="C266" s="90">
        <v>120300.36</v>
      </c>
      <c r="D266" s="90">
        <v>110610.4</v>
      </c>
      <c r="E266" s="90">
        <v>98822.29</v>
      </c>
      <c r="F266" s="90">
        <v>102131.59</v>
      </c>
      <c r="G266" s="90">
        <v>98749.29</v>
      </c>
      <c r="H266" s="90">
        <v>89193.57</v>
      </c>
      <c r="I266" s="90">
        <v>86847.19</v>
      </c>
      <c r="J266" s="90">
        <v>87571.13</v>
      </c>
      <c r="K266" s="90">
        <v>84683.21</v>
      </c>
      <c r="R266" s="87" t="s">
        <v>267</v>
      </c>
      <c r="S266" s="88">
        <v>7.7689999999999995E-2</v>
      </c>
      <c r="T266" s="88">
        <v>7.1980000000000002E-2</v>
      </c>
      <c r="U266" s="88">
        <v>6.8470000000000003E-2</v>
      </c>
      <c r="V266" s="88">
        <v>6.0170000000000001E-2</v>
      </c>
      <c r="W266" s="88">
        <v>5.8880000000000002E-2</v>
      </c>
      <c r="X266" s="88">
        <v>5.9409999999999998E-2</v>
      </c>
      <c r="Y266" s="88">
        <v>5.0459999999999998E-2</v>
      </c>
      <c r="Z266" s="88">
        <v>5.126E-2</v>
      </c>
      <c r="AA266" s="88">
        <v>5.3749999999999999E-2</v>
      </c>
      <c r="AB266" s="89" t="s">
        <v>240</v>
      </c>
      <c r="AL266" s="91"/>
    </row>
    <row r="267" spans="1:38" ht="11.45" customHeight="1" x14ac:dyDescent="0.25"/>
    <row r="268" spans="1:38" x14ac:dyDescent="0.25">
      <c r="A268" s="83" t="s">
        <v>506</v>
      </c>
      <c r="R268" s="83" t="s">
        <v>506</v>
      </c>
    </row>
    <row r="269" spans="1:38" x14ac:dyDescent="0.25">
      <c r="A269" s="83" t="s">
        <v>240</v>
      </c>
      <c r="B269" s="82" t="s">
        <v>507</v>
      </c>
      <c r="R269" s="83" t="s">
        <v>240</v>
      </c>
      <c r="S269" s="82" t="s">
        <v>507</v>
      </c>
    </row>
    <row r="270" spans="1:38" x14ac:dyDescent="0.25">
      <c r="A270" s="83" t="s">
        <v>508</v>
      </c>
      <c r="R270" s="83" t="s">
        <v>508</v>
      </c>
    </row>
    <row r="271" spans="1:38" x14ac:dyDescent="0.25">
      <c r="A271" s="83" t="s">
        <v>595</v>
      </c>
      <c r="B271" s="149" t="s">
        <v>596</v>
      </c>
      <c r="R271" s="83" t="s">
        <v>595</v>
      </c>
      <c r="S271" s="149" t="s">
        <v>596</v>
      </c>
    </row>
    <row r="272" spans="1:38" x14ac:dyDescent="0.25">
      <c r="A272" s="83" t="s">
        <v>597</v>
      </c>
      <c r="B272" s="146" t="s">
        <v>598</v>
      </c>
      <c r="R272" s="83" t="s">
        <v>597</v>
      </c>
      <c r="S272" s="146" t="s">
        <v>598</v>
      </c>
    </row>
    <row r="274" spans="1:38" x14ac:dyDescent="0.25">
      <c r="R274" s="83" t="s">
        <v>218</v>
      </c>
      <c r="T274" s="82" t="s">
        <v>57</v>
      </c>
    </row>
    <row r="275" spans="1:38" x14ac:dyDescent="0.25">
      <c r="A275" s="83" t="s">
        <v>218</v>
      </c>
      <c r="C275" s="82" t="s">
        <v>57</v>
      </c>
      <c r="R275" s="83" t="s">
        <v>592</v>
      </c>
      <c r="T275" s="82" t="s">
        <v>593</v>
      </c>
    </row>
    <row r="276" spans="1:38" x14ac:dyDescent="0.25">
      <c r="A276" s="83" t="s">
        <v>592</v>
      </c>
      <c r="C276" s="82" t="s">
        <v>593</v>
      </c>
      <c r="R276" s="83" t="s">
        <v>501</v>
      </c>
      <c r="T276" s="82" t="s">
        <v>608</v>
      </c>
    </row>
    <row r="277" spans="1:38" x14ac:dyDescent="0.25">
      <c r="A277" s="83" t="s">
        <v>501</v>
      </c>
      <c r="C277" s="82" t="s">
        <v>608</v>
      </c>
      <c r="R277" s="83" t="s">
        <v>601</v>
      </c>
      <c r="T277" s="82" t="s">
        <v>602</v>
      </c>
    </row>
    <row r="278" spans="1:38" x14ac:dyDescent="0.25">
      <c r="A278" s="83" t="s">
        <v>222</v>
      </c>
      <c r="C278" s="82" t="s">
        <v>603</v>
      </c>
      <c r="R278" s="83" t="s">
        <v>222</v>
      </c>
      <c r="T278" s="82" t="s">
        <v>604</v>
      </c>
    </row>
    <row r="280" spans="1:38" x14ac:dyDescent="0.25">
      <c r="A280" s="84" t="s">
        <v>224</v>
      </c>
      <c r="B280" s="107" t="s">
        <v>226</v>
      </c>
      <c r="C280" s="107" t="s">
        <v>227</v>
      </c>
      <c r="D280" s="107" t="s">
        <v>228</v>
      </c>
      <c r="E280" s="107" t="s">
        <v>229</v>
      </c>
      <c r="F280" s="107" t="s">
        <v>230</v>
      </c>
      <c r="G280" s="107" t="s">
        <v>231</v>
      </c>
      <c r="H280" s="107" t="s">
        <v>232</v>
      </c>
      <c r="I280" s="107" t="s">
        <v>233</v>
      </c>
      <c r="J280" s="107" t="s">
        <v>234</v>
      </c>
      <c r="K280" s="107" t="s">
        <v>235</v>
      </c>
      <c r="R280" s="84" t="s">
        <v>224</v>
      </c>
      <c r="S280" s="107" t="s">
        <v>226</v>
      </c>
      <c r="T280" s="107" t="s">
        <v>227</v>
      </c>
      <c r="U280" s="107" t="s">
        <v>228</v>
      </c>
      <c r="V280" s="107" t="s">
        <v>229</v>
      </c>
      <c r="W280" s="107" t="s">
        <v>230</v>
      </c>
      <c r="X280" s="107" t="s">
        <v>231</v>
      </c>
      <c r="Y280" s="107" t="s">
        <v>232</v>
      </c>
      <c r="Z280" s="107" t="s">
        <v>233</v>
      </c>
      <c r="AA280" s="107" t="s">
        <v>234</v>
      </c>
      <c r="AB280" s="107" t="s">
        <v>235</v>
      </c>
      <c r="AL280" s="153"/>
    </row>
    <row r="281" spans="1:38" x14ac:dyDescent="0.25">
      <c r="A281" s="85" t="s">
        <v>237</v>
      </c>
      <c r="B281" s="86" t="s">
        <v>238</v>
      </c>
      <c r="C281" s="86" t="s">
        <v>238</v>
      </c>
      <c r="D281" s="86" t="s">
        <v>238</v>
      </c>
      <c r="E281" s="86" t="s">
        <v>238</v>
      </c>
      <c r="F281" s="86" t="s">
        <v>238</v>
      </c>
      <c r="G281" s="86" t="s">
        <v>238</v>
      </c>
      <c r="H281" s="86" t="s">
        <v>238</v>
      </c>
      <c r="I281" s="86" t="s">
        <v>238</v>
      </c>
      <c r="J281" s="86" t="s">
        <v>238</v>
      </c>
      <c r="K281" s="86" t="s">
        <v>238</v>
      </c>
      <c r="R281" s="85" t="s">
        <v>237</v>
      </c>
      <c r="S281" s="86" t="s">
        <v>238</v>
      </c>
      <c r="T281" s="86" t="s">
        <v>238</v>
      </c>
      <c r="U281" s="86" t="s">
        <v>238</v>
      </c>
      <c r="V281" s="86" t="s">
        <v>238</v>
      </c>
      <c r="W281" s="86" t="s">
        <v>238</v>
      </c>
      <c r="X281" s="86" t="s">
        <v>238</v>
      </c>
      <c r="Y281" s="86" t="s">
        <v>238</v>
      </c>
      <c r="Z281" s="86" t="s">
        <v>238</v>
      </c>
      <c r="AA281" s="86" t="s">
        <v>238</v>
      </c>
      <c r="AB281" s="86" t="s">
        <v>238</v>
      </c>
    </row>
    <row r="282" spans="1:38" x14ac:dyDescent="0.25">
      <c r="A282" s="87" t="s">
        <v>239</v>
      </c>
      <c r="B282" s="147">
        <v>201396735.65000001</v>
      </c>
      <c r="C282" s="147">
        <v>191236922.44999999</v>
      </c>
      <c r="D282" s="147">
        <v>176575045.24000001</v>
      </c>
      <c r="E282" s="147">
        <v>180535326.71000001</v>
      </c>
      <c r="F282" s="147">
        <v>183367807.71000001</v>
      </c>
      <c r="G282" s="147">
        <v>184457604.86000001</v>
      </c>
      <c r="H282" s="147">
        <v>186416975.11000001</v>
      </c>
      <c r="I282" s="147">
        <v>189533315.94</v>
      </c>
      <c r="J282" s="147">
        <v>186096895.25</v>
      </c>
      <c r="K282" s="147">
        <v>176194894.68000001</v>
      </c>
      <c r="R282" s="87" t="s">
        <v>239</v>
      </c>
      <c r="S282" s="147">
        <v>3.2236899999999999</v>
      </c>
      <c r="T282" s="147">
        <v>3.21014</v>
      </c>
      <c r="U282" s="147">
        <v>3.0244499999999999</v>
      </c>
      <c r="V282" s="147">
        <v>2.9667699999999999</v>
      </c>
      <c r="W282" s="147">
        <v>2.9719500000000001</v>
      </c>
      <c r="X282" s="147">
        <v>2.8357600000000001</v>
      </c>
      <c r="Y282" s="147">
        <v>2.79556</v>
      </c>
      <c r="Z282" s="147">
        <v>2.7270400000000001</v>
      </c>
      <c r="AA282" s="147">
        <v>2.5705300000000002</v>
      </c>
      <c r="AB282" s="91" t="s">
        <v>240</v>
      </c>
      <c r="AL282" s="91"/>
    </row>
    <row r="283" spans="1:38" x14ac:dyDescent="0.25">
      <c r="A283" s="87" t="s">
        <v>241</v>
      </c>
      <c r="B283" s="90">
        <v>8644472.8699999992</v>
      </c>
      <c r="C283" s="90">
        <v>8108625.0899999999</v>
      </c>
      <c r="D283" s="90">
        <v>7845385.9699999997</v>
      </c>
      <c r="E283" s="90">
        <v>7930625.6299999999</v>
      </c>
      <c r="F283" s="90">
        <v>7690245.1200000001</v>
      </c>
      <c r="G283" s="90">
        <v>7600978.5499999998</v>
      </c>
      <c r="H283" s="90">
        <v>7366088.7199999997</v>
      </c>
      <c r="I283" s="90">
        <v>7686974.5</v>
      </c>
      <c r="J283" s="90">
        <v>7725234.5999999996</v>
      </c>
      <c r="K283" s="147">
        <v>7227162.1699999999</v>
      </c>
      <c r="R283" s="87" t="s">
        <v>241</v>
      </c>
      <c r="S283" s="88">
        <v>3.5320999999999998</v>
      </c>
      <c r="T283" s="88">
        <v>3.5466099999999998</v>
      </c>
      <c r="U283" s="88">
        <v>3.5693299999999999</v>
      </c>
      <c r="V283" s="88">
        <v>3.4563600000000001</v>
      </c>
      <c r="W283" s="88">
        <v>3.21069</v>
      </c>
      <c r="X283" s="88">
        <v>3.0938500000000002</v>
      </c>
      <c r="Y283" s="88">
        <v>2.9144899999999998</v>
      </c>
      <c r="Z283" s="88">
        <v>2.91527</v>
      </c>
      <c r="AA283" s="88">
        <v>2.9244500000000002</v>
      </c>
      <c r="AB283" s="89" t="s">
        <v>240</v>
      </c>
      <c r="AL283" s="91"/>
    </row>
    <row r="284" spans="1:38" x14ac:dyDescent="0.25">
      <c r="A284" s="87" t="s">
        <v>242</v>
      </c>
      <c r="B284" s="88">
        <v>2630215.41</v>
      </c>
      <c r="C284" s="88">
        <v>2698500.8</v>
      </c>
      <c r="D284" s="88">
        <v>2653010.09</v>
      </c>
      <c r="E284" s="88">
        <v>2680141.7200000002</v>
      </c>
      <c r="F284" s="88">
        <v>2885207.85</v>
      </c>
      <c r="G284" s="88">
        <v>3103280.24</v>
      </c>
      <c r="H284" s="88">
        <v>3027673.01</v>
      </c>
      <c r="I284" s="88">
        <v>2988639.73</v>
      </c>
      <c r="J284" s="88">
        <v>2740848.21</v>
      </c>
      <c r="K284" s="147">
        <v>2659372.4300000002</v>
      </c>
      <c r="R284" s="87" t="s">
        <v>242</v>
      </c>
      <c r="S284" s="90">
        <v>7.8326799999999999</v>
      </c>
      <c r="T284" s="90">
        <v>8.5693900000000003</v>
      </c>
      <c r="U284" s="90">
        <v>9.9363700000000001</v>
      </c>
      <c r="V284" s="90">
        <v>8.6261399999999995</v>
      </c>
      <c r="W284" s="90">
        <v>8.048</v>
      </c>
      <c r="X284" s="90">
        <v>8.2402599999999993</v>
      </c>
      <c r="Y284" s="90">
        <v>7.9906899999999998</v>
      </c>
      <c r="Z284" s="90">
        <v>6.8187100000000003</v>
      </c>
      <c r="AA284" s="90">
        <v>5.5449099999999998</v>
      </c>
      <c r="AB284" s="147">
        <v>5.1558200000000003</v>
      </c>
      <c r="AL284" s="91"/>
    </row>
    <row r="285" spans="1:38" x14ac:dyDescent="0.25">
      <c r="A285" s="87" t="s">
        <v>243</v>
      </c>
      <c r="B285" s="90">
        <v>3658581.81</v>
      </c>
      <c r="C285" s="90">
        <v>3339927.54</v>
      </c>
      <c r="D285" s="90">
        <v>2668136.71</v>
      </c>
      <c r="E285" s="90">
        <v>2828662.65</v>
      </c>
      <c r="F285" s="90">
        <v>2842538.28</v>
      </c>
      <c r="G285" s="90">
        <v>3089378.07</v>
      </c>
      <c r="H285" s="90">
        <v>3123427.95</v>
      </c>
      <c r="I285" s="90">
        <v>3335004.89</v>
      </c>
      <c r="J285" s="90">
        <v>3387351.81</v>
      </c>
      <c r="K285" s="147">
        <v>3191363.82</v>
      </c>
      <c r="R285" s="87" t="s">
        <v>243</v>
      </c>
      <c r="S285" s="88">
        <v>2.03424</v>
      </c>
      <c r="T285" s="88">
        <v>2.0232199999999998</v>
      </c>
      <c r="U285" s="88">
        <v>1.6714500000000001</v>
      </c>
      <c r="V285" s="88">
        <v>1.68493</v>
      </c>
      <c r="W285" s="88">
        <v>1.5147299999999999</v>
      </c>
      <c r="X285" s="88">
        <v>1.7010099999999999</v>
      </c>
      <c r="Y285" s="88">
        <v>1.61493</v>
      </c>
      <c r="Z285" s="88">
        <v>1.5375799999999999</v>
      </c>
      <c r="AA285" s="88">
        <v>1.4703299999999999</v>
      </c>
      <c r="AB285" s="147">
        <v>1.43943</v>
      </c>
      <c r="AL285" s="91"/>
    </row>
    <row r="286" spans="1:38" x14ac:dyDescent="0.25">
      <c r="A286" s="87" t="s">
        <v>244</v>
      </c>
      <c r="B286" s="88">
        <v>2325938.7799999998</v>
      </c>
      <c r="C286" s="88">
        <v>2341117.5299999998</v>
      </c>
      <c r="D286" s="89">
        <v>2287236</v>
      </c>
      <c r="E286" s="88">
        <v>2342095.92</v>
      </c>
      <c r="F286" s="88">
        <v>2390249.2999999998</v>
      </c>
      <c r="G286" s="88">
        <v>2752577.38</v>
      </c>
      <c r="H286" s="88">
        <v>2944691.15</v>
      </c>
      <c r="I286" s="88">
        <v>2906391.2</v>
      </c>
      <c r="J286" s="88">
        <v>2841884.51</v>
      </c>
      <c r="K286" s="147">
        <v>2779747.86</v>
      </c>
      <c r="R286" s="87" t="s">
        <v>244</v>
      </c>
      <c r="S286" s="90">
        <v>2.3775300000000001</v>
      </c>
      <c r="T286" s="90">
        <v>2.4245199999999998</v>
      </c>
      <c r="U286" s="90">
        <v>2.3751199999999999</v>
      </c>
      <c r="V286" s="90">
        <v>2.2103600000000001</v>
      </c>
      <c r="W286" s="90">
        <v>2.1926899999999998</v>
      </c>
      <c r="X286" s="90">
        <v>2.1752600000000002</v>
      </c>
      <c r="Y286" s="90">
        <v>2.1520800000000002</v>
      </c>
      <c r="Z286" s="90">
        <v>2.05138</v>
      </c>
      <c r="AA286" s="90">
        <v>1.90398</v>
      </c>
      <c r="AB286" s="91" t="s">
        <v>240</v>
      </c>
      <c r="AL286" s="91"/>
    </row>
    <row r="287" spans="1:38" x14ac:dyDescent="0.25">
      <c r="A287" s="87" t="s">
        <v>245</v>
      </c>
      <c r="B287" s="90">
        <v>37895817.780000001</v>
      </c>
      <c r="C287" s="90">
        <v>37051532.600000001</v>
      </c>
      <c r="D287" s="90">
        <v>32812235.969999999</v>
      </c>
      <c r="E287" s="90">
        <v>33856996.5</v>
      </c>
      <c r="F287" s="90">
        <v>36855177.520000003</v>
      </c>
      <c r="G287" s="90">
        <v>36967762.420000002</v>
      </c>
      <c r="H287" s="90">
        <v>36761938.609999999</v>
      </c>
      <c r="I287" s="90">
        <v>36079050.700000003</v>
      </c>
      <c r="J287" s="90">
        <v>36189062.93</v>
      </c>
      <c r="K287" s="147">
        <v>35768911.390000001</v>
      </c>
      <c r="R287" s="87" t="s">
        <v>307</v>
      </c>
      <c r="S287" s="88">
        <v>2.5164900000000001</v>
      </c>
      <c r="T287" s="88">
        <v>2.4246799999999999</v>
      </c>
      <c r="U287" s="88">
        <v>2.0927500000000001</v>
      </c>
      <c r="V287" s="88">
        <v>2.0220400000000001</v>
      </c>
      <c r="W287" s="88">
        <v>2.2437100000000001</v>
      </c>
      <c r="X287" s="88">
        <v>2.0898699999999999</v>
      </c>
      <c r="Y287" s="88">
        <v>2.0939800000000002</v>
      </c>
      <c r="Z287" s="88">
        <v>1.96018</v>
      </c>
      <c r="AA287" s="88">
        <v>1.9231100000000001</v>
      </c>
      <c r="AB287" s="89" t="s">
        <v>240</v>
      </c>
      <c r="AL287" s="91"/>
    </row>
    <row r="288" spans="1:38" x14ac:dyDescent="0.25">
      <c r="A288" s="87" t="s">
        <v>246</v>
      </c>
      <c r="B288" s="88">
        <v>908426.15</v>
      </c>
      <c r="C288" s="88">
        <v>848452.4</v>
      </c>
      <c r="D288" s="88">
        <v>865346.95</v>
      </c>
      <c r="E288" s="88">
        <v>872765.68</v>
      </c>
      <c r="F288" s="88">
        <v>445898.29</v>
      </c>
      <c r="G288" s="88">
        <v>551639.71</v>
      </c>
      <c r="H288" s="88">
        <v>923211.39</v>
      </c>
      <c r="I288" s="88">
        <v>607255.79</v>
      </c>
      <c r="J288" s="88">
        <v>627189.05000000005</v>
      </c>
      <c r="K288" s="147">
        <v>250235.96</v>
      </c>
      <c r="R288" s="87" t="s">
        <v>246</v>
      </c>
      <c r="S288" s="90">
        <v>7.6146399999999996</v>
      </c>
      <c r="T288" s="90">
        <v>7.0586700000000002</v>
      </c>
      <c r="U288" s="90">
        <v>6.9338699999999998</v>
      </c>
      <c r="V288" s="90">
        <v>6.5869099999999996</v>
      </c>
      <c r="W288" s="90">
        <v>3.1623999999999999</v>
      </c>
      <c r="X288" s="90">
        <v>3.4030800000000001</v>
      </c>
      <c r="Y288" s="90">
        <v>4.8950800000000001</v>
      </c>
      <c r="Z288" s="90">
        <v>3.3056899999999998</v>
      </c>
      <c r="AA288" s="90">
        <v>3.41235</v>
      </c>
      <c r="AB288" s="147">
        <v>1.4702500000000001</v>
      </c>
      <c r="AL288" s="91"/>
    </row>
    <row r="289" spans="1:38" x14ac:dyDescent="0.25">
      <c r="A289" s="87" t="s">
        <v>247</v>
      </c>
      <c r="B289" s="90">
        <v>2009282.9</v>
      </c>
      <c r="C289" s="90">
        <v>2283036.0299999998</v>
      </c>
      <c r="D289" s="90">
        <v>2218285.11</v>
      </c>
      <c r="E289" s="90">
        <v>2821101.68</v>
      </c>
      <c r="F289" s="90">
        <v>3063574.76</v>
      </c>
      <c r="G289" s="90">
        <v>3252612.78</v>
      </c>
      <c r="H289" s="90">
        <v>3341648.2</v>
      </c>
      <c r="I289" s="90">
        <v>3529898.33</v>
      </c>
      <c r="J289" s="90">
        <v>3437324.51</v>
      </c>
      <c r="K289" s="147">
        <v>3327547.16</v>
      </c>
      <c r="R289" s="87" t="s">
        <v>247</v>
      </c>
      <c r="S289" s="88">
        <v>4.6084500000000004</v>
      </c>
      <c r="T289" s="88">
        <v>6.2720799999999999</v>
      </c>
      <c r="U289" s="88">
        <v>4.5587400000000002</v>
      </c>
      <c r="V289" s="88">
        <v>4.3555700000000002</v>
      </c>
      <c r="W289" s="88">
        <v>5.4628699999999997</v>
      </c>
      <c r="X289" s="88">
        <v>4.0657699999999997</v>
      </c>
      <c r="Y289" s="88">
        <v>3.9396900000000001</v>
      </c>
      <c r="Z289" s="88">
        <v>4.1208200000000001</v>
      </c>
      <c r="AA289" s="88">
        <v>3.6952500000000001</v>
      </c>
      <c r="AB289" s="147">
        <v>3.9328099999999999</v>
      </c>
      <c r="AL289" s="91"/>
    </row>
    <row r="290" spans="1:38" x14ac:dyDescent="0.25">
      <c r="A290" s="87" t="s">
        <v>248</v>
      </c>
      <c r="B290" s="88">
        <v>6238892.4199999999</v>
      </c>
      <c r="C290" s="88">
        <v>7316624.3600000003</v>
      </c>
      <c r="D290" s="88">
        <v>7551019.1100000003</v>
      </c>
      <c r="E290" s="88">
        <v>7993244.79</v>
      </c>
      <c r="F290" s="88">
        <v>7454302.6799999997</v>
      </c>
      <c r="G290" s="88">
        <v>8258772.04</v>
      </c>
      <c r="H290" s="88">
        <v>8232486.9800000004</v>
      </c>
      <c r="I290" s="150">
        <v>7597948.7699999996</v>
      </c>
      <c r="J290" s="150">
        <v>7024741.0999999996</v>
      </c>
      <c r="K290" s="147">
        <v>6184052.1100000003</v>
      </c>
      <c r="R290" s="87" t="s">
        <v>248</v>
      </c>
      <c r="S290" s="90">
        <v>7.0456200000000004</v>
      </c>
      <c r="T290" s="90">
        <v>10.15211</v>
      </c>
      <c r="U290" s="90">
        <v>10.58752</v>
      </c>
      <c r="V290" s="90">
        <v>10.27277</v>
      </c>
      <c r="W290" s="90">
        <v>9.6283899999999996</v>
      </c>
      <c r="X290" s="90">
        <v>10.98095</v>
      </c>
      <c r="Y290" s="90">
        <v>10.5816</v>
      </c>
      <c r="Z290" s="150">
        <v>9.4431399999999996</v>
      </c>
      <c r="AA290" s="150">
        <v>9.9345800000000004</v>
      </c>
      <c r="AB290" s="147">
        <v>9.0238600000000009</v>
      </c>
      <c r="AL290" s="91"/>
    </row>
    <row r="291" spans="1:38" x14ac:dyDescent="0.25">
      <c r="A291" s="87" t="s">
        <v>249</v>
      </c>
      <c r="B291" s="90">
        <v>24606188.120000001</v>
      </c>
      <c r="C291" s="90">
        <v>22084225.289999999</v>
      </c>
      <c r="D291" s="90">
        <v>20423325.48</v>
      </c>
      <c r="E291" s="90">
        <v>22205780.510000002</v>
      </c>
      <c r="F291" s="90">
        <v>22652813.260000002</v>
      </c>
      <c r="G291" s="90">
        <v>23171860.170000002</v>
      </c>
      <c r="H291" s="90">
        <v>23812194.079999998</v>
      </c>
      <c r="I291" s="90">
        <v>24558398.5</v>
      </c>
      <c r="J291" s="90">
        <v>23533816.34</v>
      </c>
      <c r="K291" s="150">
        <v>20796980.579999998</v>
      </c>
      <c r="R291" s="87" t="s">
        <v>249</v>
      </c>
      <c r="S291" s="88">
        <v>4.2177199999999999</v>
      </c>
      <c r="T291" s="88">
        <v>4.46326</v>
      </c>
      <c r="U291" s="88">
        <v>4.4699799999999996</v>
      </c>
      <c r="V291" s="88">
        <v>4.6758899999999999</v>
      </c>
      <c r="W291" s="88">
        <v>4.5579099999999997</v>
      </c>
      <c r="X291" s="88">
        <v>4.37453</v>
      </c>
      <c r="Y291" s="88">
        <v>4.2265199999999998</v>
      </c>
      <c r="Z291" s="88">
        <v>4.2016099999999996</v>
      </c>
      <c r="AA291" s="88">
        <v>3.59789</v>
      </c>
      <c r="AB291" s="89" t="s">
        <v>240</v>
      </c>
      <c r="AL291" s="91"/>
    </row>
    <row r="292" spans="1:38" x14ac:dyDescent="0.25">
      <c r="A292" s="87" t="s">
        <v>250</v>
      </c>
      <c r="B292" s="88">
        <v>23402395.260000002</v>
      </c>
      <c r="C292" s="88">
        <v>22005721.620000001</v>
      </c>
      <c r="D292" s="88">
        <v>21611661.25</v>
      </c>
      <c r="E292" s="88">
        <v>20711205.640000001</v>
      </c>
      <c r="F292" s="88">
        <v>19675821.850000001</v>
      </c>
      <c r="G292" s="88">
        <v>19908381.739999998</v>
      </c>
      <c r="H292" s="88">
        <v>19349327.23</v>
      </c>
      <c r="I292" s="88">
        <v>20266990.579999998</v>
      </c>
      <c r="J292" s="88">
        <v>20266575.329999998</v>
      </c>
      <c r="K292" s="147">
        <v>18960388.329999998</v>
      </c>
      <c r="R292" s="87" t="s">
        <v>250</v>
      </c>
      <c r="S292" s="90">
        <v>2.90605</v>
      </c>
      <c r="T292" s="90">
        <v>2.8398099999999999</v>
      </c>
      <c r="U292" s="90">
        <v>2.8191600000000001</v>
      </c>
      <c r="V292" s="90">
        <v>2.67483</v>
      </c>
      <c r="W292" s="90">
        <v>2.5215700000000001</v>
      </c>
      <c r="X292" s="90">
        <v>2.54942</v>
      </c>
      <c r="Y292" s="90">
        <v>2.4247299999999998</v>
      </c>
      <c r="Z292" s="90">
        <v>2.5151400000000002</v>
      </c>
      <c r="AA292" s="90">
        <v>2.3502900000000002</v>
      </c>
      <c r="AB292" s="91" t="s">
        <v>240</v>
      </c>
      <c r="AL292" s="91"/>
    </row>
    <row r="293" spans="1:38" x14ac:dyDescent="0.25">
      <c r="A293" s="87" t="s">
        <v>251</v>
      </c>
      <c r="B293" s="90">
        <v>2548788.4500000002</v>
      </c>
      <c r="C293" s="90">
        <v>2382928.7799999998</v>
      </c>
      <c r="D293" s="90">
        <v>2526559.56</v>
      </c>
      <c r="E293" s="90">
        <v>2571678.7999999998</v>
      </c>
      <c r="F293" s="90">
        <v>2477830.11</v>
      </c>
      <c r="G293" s="90">
        <v>2341494.0299999998</v>
      </c>
      <c r="H293" s="90">
        <v>2738807.82</v>
      </c>
      <c r="I293" s="90">
        <v>2692138.98</v>
      </c>
      <c r="J293" s="90">
        <v>2643988.61</v>
      </c>
      <c r="K293" s="147">
        <v>2619866.35</v>
      </c>
      <c r="R293" s="87" t="s">
        <v>251</v>
      </c>
      <c r="S293" s="88">
        <v>8.4146199999999993</v>
      </c>
      <c r="T293" s="88">
        <v>8.0531600000000001</v>
      </c>
      <c r="U293" s="88">
        <v>8.7032699999999998</v>
      </c>
      <c r="V293" s="88">
        <v>8.60093</v>
      </c>
      <c r="W293" s="88">
        <v>8.0033300000000001</v>
      </c>
      <c r="X293" s="88">
        <v>6.8285</v>
      </c>
      <c r="Y293" s="88">
        <v>7.7411199999999996</v>
      </c>
      <c r="Z293" s="88">
        <v>7.1943900000000003</v>
      </c>
      <c r="AA293" s="88">
        <v>7.4269299999999996</v>
      </c>
      <c r="AB293" s="147">
        <v>7.2492200000000002</v>
      </c>
      <c r="AL293" s="91"/>
    </row>
    <row r="294" spans="1:38" x14ac:dyDescent="0.25">
      <c r="A294" s="87" t="s">
        <v>252</v>
      </c>
      <c r="B294" s="88">
        <v>35978688.259999998</v>
      </c>
      <c r="C294" s="88">
        <v>33148102.52</v>
      </c>
      <c r="D294" s="88">
        <v>27086515.850000001</v>
      </c>
      <c r="E294" s="88">
        <v>25170985.629999999</v>
      </c>
      <c r="F294" s="88">
        <v>26452971.02</v>
      </c>
      <c r="G294" s="88">
        <v>24638411.550000001</v>
      </c>
      <c r="H294" s="88">
        <v>23510274.68</v>
      </c>
      <c r="I294" s="88">
        <v>23939429.309999999</v>
      </c>
      <c r="J294" s="88">
        <v>22986521.649999999</v>
      </c>
      <c r="K294" s="147">
        <v>20940469.289999999</v>
      </c>
      <c r="R294" s="87" t="s">
        <v>252</v>
      </c>
      <c r="S294" s="90">
        <v>3.25075</v>
      </c>
      <c r="T294" s="90">
        <v>3.3385099999999999</v>
      </c>
      <c r="U294" s="90">
        <v>2.8411</v>
      </c>
      <c r="V294" s="90">
        <v>2.7130299999999998</v>
      </c>
      <c r="W294" s="90">
        <v>2.8028200000000001</v>
      </c>
      <c r="X294" s="90">
        <v>2.5012300000000001</v>
      </c>
      <c r="Y294" s="90">
        <v>2.3631000000000002</v>
      </c>
      <c r="Z294" s="90">
        <v>2.31297</v>
      </c>
      <c r="AA294" s="90">
        <v>2.2117100000000001</v>
      </c>
      <c r="AB294" s="91" t="s">
        <v>240</v>
      </c>
      <c r="AL294" s="91"/>
    </row>
    <row r="295" spans="1:38" x14ac:dyDescent="0.25">
      <c r="A295" s="87" t="s">
        <v>253</v>
      </c>
      <c r="B295" s="90">
        <v>1058345.94</v>
      </c>
      <c r="C295" s="90">
        <v>900688.21</v>
      </c>
      <c r="D295" s="90">
        <v>1239066.55</v>
      </c>
      <c r="E295" s="90">
        <v>1584808.03</v>
      </c>
      <c r="F295" s="90">
        <v>1401777.87</v>
      </c>
      <c r="G295" s="90">
        <v>1395506.68</v>
      </c>
      <c r="H295" s="90">
        <v>1443895.69</v>
      </c>
      <c r="I295" s="90">
        <v>1313601.57</v>
      </c>
      <c r="J295" s="90">
        <v>1257006.58</v>
      </c>
      <c r="K295" s="147">
        <v>1408928.41</v>
      </c>
      <c r="R295" s="87" t="s">
        <v>253</v>
      </c>
      <c r="S295" s="88">
        <v>8.1788699999999999</v>
      </c>
      <c r="T295" s="88">
        <v>9.7266499999999994</v>
      </c>
      <c r="U295" s="88">
        <v>19.856839999999998</v>
      </c>
      <c r="V295" s="88">
        <v>22.041840000000001</v>
      </c>
      <c r="W295" s="88">
        <v>16.375910000000001</v>
      </c>
      <c r="X295" s="88">
        <v>13.522349999999999</v>
      </c>
      <c r="Y295" s="88">
        <v>13.24675</v>
      </c>
      <c r="Z295" s="88">
        <v>10.679690000000001</v>
      </c>
      <c r="AA295" s="88">
        <v>9.0302199999999999</v>
      </c>
      <c r="AB295" s="89" t="s">
        <v>240</v>
      </c>
      <c r="AL295" s="91"/>
    </row>
    <row r="296" spans="1:38" x14ac:dyDescent="0.25">
      <c r="A296" s="87" t="s">
        <v>254</v>
      </c>
      <c r="B296" s="147">
        <v>923719.4</v>
      </c>
      <c r="C296" s="147">
        <v>952580.56</v>
      </c>
      <c r="D296" s="147">
        <v>879008.03</v>
      </c>
      <c r="E296" s="147">
        <v>914654.6</v>
      </c>
      <c r="F296" s="147">
        <v>781410.53</v>
      </c>
      <c r="G296" s="147">
        <v>608901.88</v>
      </c>
      <c r="H296" s="147">
        <v>753467.9</v>
      </c>
      <c r="I296" s="147">
        <v>943031.8</v>
      </c>
      <c r="J296" s="147">
        <v>920956.86</v>
      </c>
      <c r="K296" s="147">
        <v>942999.84</v>
      </c>
      <c r="R296" s="87" t="s">
        <v>254</v>
      </c>
      <c r="S296" s="147">
        <v>5.64276</v>
      </c>
      <c r="T296" s="147">
        <v>5.4683200000000003</v>
      </c>
      <c r="U296" s="147">
        <v>4.4237900000000003</v>
      </c>
      <c r="V296" s="147">
        <v>4.7098599999999999</v>
      </c>
      <c r="W296" s="147">
        <v>4.5064000000000002</v>
      </c>
      <c r="X296" s="147">
        <v>3.27895</v>
      </c>
      <c r="Y296" s="147">
        <v>3.6970900000000002</v>
      </c>
      <c r="Z296" s="147">
        <v>4.2709799999999998</v>
      </c>
      <c r="AA296" s="147">
        <v>3.8008999999999999</v>
      </c>
      <c r="AB296" s="91" t="s">
        <v>240</v>
      </c>
      <c r="AL296" s="91"/>
    </row>
    <row r="297" spans="1:38" x14ac:dyDescent="0.25">
      <c r="A297" s="87" t="s">
        <v>255</v>
      </c>
      <c r="B297" s="147">
        <v>885623.89</v>
      </c>
      <c r="C297" s="147">
        <v>1030092.3</v>
      </c>
      <c r="D297" s="147">
        <v>1151260.6599999999</v>
      </c>
      <c r="E297" s="147">
        <v>1022747.15</v>
      </c>
      <c r="F297" s="147">
        <v>1049264.32</v>
      </c>
      <c r="G297" s="147">
        <v>946463.29</v>
      </c>
      <c r="H297" s="147">
        <v>921919.93</v>
      </c>
      <c r="I297" s="147">
        <v>1001833.67</v>
      </c>
      <c r="J297" s="147">
        <v>1110436.54</v>
      </c>
      <c r="K297" s="147">
        <v>1051271.71</v>
      </c>
      <c r="R297" s="87" t="s">
        <v>255</v>
      </c>
      <c r="S297" s="147">
        <v>4.5768700000000004</v>
      </c>
      <c r="T297" s="147">
        <v>4.8543500000000002</v>
      </c>
      <c r="U297" s="147">
        <v>4.6403100000000004</v>
      </c>
      <c r="V297" s="147">
        <v>3.8463599999999998</v>
      </c>
      <c r="W297" s="147">
        <v>4.3719299999999999</v>
      </c>
      <c r="X297" s="147">
        <v>3.7394799999999999</v>
      </c>
      <c r="Y297" s="147">
        <v>3.4246699999999999</v>
      </c>
      <c r="Z297" s="147">
        <v>3.6219600000000001</v>
      </c>
      <c r="AA297" s="147">
        <v>3.8677700000000002</v>
      </c>
      <c r="AB297" s="89" t="s">
        <v>240</v>
      </c>
      <c r="AL297" s="91"/>
    </row>
    <row r="298" spans="1:38" x14ac:dyDescent="0.25">
      <c r="A298" s="87" t="s">
        <v>256</v>
      </c>
      <c r="B298" s="147">
        <v>866074.7</v>
      </c>
      <c r="C298" s="147">
        <v>851529.3</v>
      </c>
      <c r="D298" s="147">
        <v>768634.7</v>
      </c>
      <c r="E298" s="147">
        <v>834346.2</v>
      </c>
      <c r="F298" s="147">
        <v>778000.1</v>
      </c>
      <c r="G298" s="147">
        <v>806400.1</v>
      </c>
      <c r="H298" s="147">
        <v>831172.4</v>
      </c>
      <c r="I298" s="147">
        <v>826667.4</v>
      </c>
      <c r="J298" s="147">
        <v>873290.6</v>
      </c>
      <c r="K298" s="147">
        <v>879433.86</v>
      </c>
      <c r="R298" s="87" t="s">
        <v>256</v>
      </c>
      <c r="S298" s="91" t="s">
        <v>240</v>
      </c>
      <c r="T298" s="91" t="s">
        <v>240</v>
      </c>
      <c r="U298" s="91" t="s">
        <v>240</v>
      </c>
      <c r="V298" s="91" t="s">
        <v>240</v>
      </c>
      <c r="W298" s="91" t="s">
        <v>240</v>
      </c>
      <c r="X298" s="91" t="s">
        <v>240</v>
      </c>
      <c r="Y298" s="91" t="s">
        <v>240</v>
      </c>
      <c r="Z298" s="91" t="s">
        <v>240</v>
      </c>
      <c r="AA298" s="91" t="s">
        <v>240</v>
      </c>
      <c r="AB298" s="91" t="s">
        <v>240</v>
      </c>
      <c r="AL298" s="91"/>
    </row>
    <row r="299" spans="1:38" x14ac:dyDescent="0.25">
      <c r="A299" s="87" t="s">
        <v>257</v>
      </c>
      <c r="B299" s="90">
        <v>1747641.04</v>
      </c>
      <c r="C299" s="90">
        <v>1725444.18</v>
      </c>
      <c r="D299" s="90">
        <v>1598325.19</v>
      </c>
      <c r="E299" s="90">
        <v>1737212.39</v>
      </c>
      <c r="F299" s="90">
        <v>1964457.15</v>
      </c>
      <c r="G299" s="90">
        <v>2059339.64</v>
      </c>
      <c r="H299" s="90">
        <v>2188087.9500000002</v>
      </c>
      <c r="I299" s="90">
        <v>2369999.86</v>
      </c>
      <c r="J299" s="90">
        <v>2537524.13</v>
      </c>
      <c r="K299" s="147">
        <v>2323258.66</v>
      </c>
      <c r="R299" s="87" t="s">
        <v>257</v>
      </c>
      <c r="S299" s="88">
        <v>2.99254</v>
      </c>
      <c r="T299" s="88">
        <v>3.1578400000000002</v>
      </c>
      <c r="U299" s="88">
        <v>2.6889699999999999</v>
      </c>
      <c r="V299" s="88">
        <v>2.7387899999999998</v>
      </c>
      <c r="W299" s="88">
        <v>2.7432699999999999</v>
      </c>
      <c r="X299" s="88">
        <v>2.7579199999999999</v>
      </c>
      <c r="Y299" s="88">
        <v>2.6903800000000002</v>
      </c>
      <c r="Z299" s="88">
        <v>2.7039399999999998</v>
      </c>
      <c r="AA299" s="88">
        <v>2.58799</v>
      </c>
      <c r="AB299" s="147">
        <v>2.66154</v>
      </c>
      <c r="AL299" s="91"/>
    </row>
    <row r="300" spans="1:38" x14ac:dyDescent="0.25">
      <c r="A300" s="87" t="s">
        <v>258</v>
      </c>
      <c r="B300" s="88">
        <v>5388.94</v>
      </c>
      <c r="C300" s="88">
        <v>5323.6</v>
      </c>
      <c r="D300" s="88">
        <v>5816.26</v>
      </c>
      <c r="E300" s="88">
        <v>4495.96</v>
      </c>
      <c r="F300" s="88">
        <v>6430.48</v>
      </c>
      <c r="G300" s="88">
        <v>5418.31</v>
      </c>
      <c r="H300" s="88">
        <v>5719.48</v>
      </c>
      <c r="I300" s="88">
        <v>5783.36</v>
      </c>
      <c r="J300" s="88">
        <v>6987.06</v>
      </c>
      <c r="K300" s="147">
        <v>6684.33</v>
      </c>
      <c r="R300" s="87" t="s">
        <v>258</v>
      </c>
      <c r="S300" s="91" t="s">
        <v>240</v>
      </c>
      <c r="T300" s="91" t="s">
        <v>240</v>
      </c>
      <c r="U300" s="91" t="s">
        <v>240</v>
      </c>
      <c r="V300" s="91" t="s">
        <v>240</v>
      </c>
      <c r="W300" s="91" t="s">
        <v>240</v>
      </c>
      <c r="X300" s="91" t="s">
        <v>240</v>
      </c>
      <c r="Y300" s="91" t="s">
        <v>240</v>
      </c>
      <c r="Z300" s="91" t="s">
        <v>240</v>
      </c>
      <c r="AA300" s="91" t="s">
        <v>240</v>
      </c>
      <c r="AB300" s="91" t="s">
        <v>240</v>
      </c>
      <c r="AL300" s="91"/>
    </row>
    <row r="301" spans="1:38" x14ac:dyDescent="0.25">
      <c r="A301" s="87" t="s">
        <v>259</v>
      </c>
      <c r="B301" s="147">
        <v>1953688.72</v>
      </c>
      <c r="C301" s="147">
        <v>1783143.5</v>
      </c>
      <c r="D301" s="147">
        <v>1601329.76</v>
      </c>
      <c r="E301" s="147">
        <v>1640942.6</v>
      </c>
      <c r="F301" s="147">
        <v>1683885.31</v>
      </c>
      <c r="G301" s="147">
        <v>1742470.01</v>
      </c>
      <c r="H301" s="147">
        <v>1801795.97</v>
      </c>
      <c r="I301" s="147">
        <v>1806175.33</v>
      </c>
      <c r="J301" s="147">
        <v>1358665.8</v>
      </c>
      <c r="K301" s="147">
        <v>1193232.3500000001</v>
      </c>
      <c r="R301" s="87" t="s">
        <v>259</v>
      </c>
      <c r="S301" s="147">
        <v>0.98472000000000004</v>
      </c>
      <c r="T301" s="147">
        <v>1.0242100000000001</v>
      </c>
      <c r="U301" s="147">
        <v>0.95374000000000003</v>
      </c>
      <c r="V301" s="147">
        <v>1.0154300000000001</v>
      </c>
      <c r="W301" s="147">
        <v>1.03243</v>
      </c>
      <c r="X301" s="147">
        <v>0.93933999999999995</v>
      </c>
      <c r="Y301" s="147">
        <v>0.92637000000000003</v>
      </c>
      <c r="Z301" s="147">
        <v>0.84757000000000005</v>
      </c>
      <c r="AA301" s="147">
        <v>0.60953999999999997</v>
      </c>
      <c r="AB301" s="147">
        <v>0.50199000000000005</v>
      </c>
      <c r="AL301" s="91"/>
    </row>
    <row r="302" spans="1:38" x14ac:dyDescent="0.25">
      <c r="A302" s="87" t="s">
        <v>260</v>
      </c>
      <c r="B302" s="88">
        <v>5126558.37</v>
      </c>
      <c r="C302" s="88">
        <v>4963965.28</v>
      </c>
      <c r="D302" s="88">
        <v>5112433.84</v>
      </c>
      <c r="E302" s="88">
        <v>5027274.17</v>
      </c>
      <c r="F302" s="88">
        <v>4974087.88</v>
      </c>
      <c r="G302" s="88">
        <v>5104104.45</v>
      </c>
      <c r="H302" s="88">
        <v>5128601.5599999996</v>
      </c>
      <c r="I302" s="88">
        <v>5228882.0199999996</v>
      </c>
      <c r="J302" s="88">
        <v>5073030.3899999997</v>
      </c>
      <c r="K302" s="147">
        <v>5109411.13</v>
      </c>
      <c r="R302" s="87" t="s">
        <v>260</v>
      </c>
      <c r="S302" s="90">
        <v>2.09205</v>
      </c>
      <c r="T302" s="90">
        <v>2.0474199999999998</v>
      </c>
      <c r="U302" s="90">
        <v>2.06155</v>
      </c>
      <c r="V302" s="90">
        <v>1.9407300000000001</v>
      </c>
      <c r="W302" s="90">
        <v>1.94818</v>
      </c>
      <c r="X302" s="90">
        <v>1.9630399999999999</v>
      </c>
      <c r="Y302" s="90">
        <v>1.91516</v>
      </c>
      <c r="Z302" s="90">
        <v>1.9777899999999999</v>
      </c>
      <c r="AA302" s="90">
        <v>1.8166</v>
      </c>
      <c r="AB302" s="147">
        <v>1.9897199999999999</v>
      </c>
      <c r="AL302" s="91"/>
    </row>
    <row r="303" spans="1:38" x14ac:dyDescent="0.25">
      <c r="A303" s="87" t="s">
        <v>261</v>
      </c>
      <c r="B303" s="90">
        <v>17985790.57</v>
      </c>
      <c r="C303" s="90">
        <v>15905133.66</v>
      </c>
      <c r="D303" s="90">
        <v>14887990.859999999</v>
      </c>
      <c r="E303" s="90">
        <v>15875024.109999999</v>
      </c>
      <c r="F303" s="90">
        <v>15685614.35</v>
      </c>
      <c r="G303" s="90">
        <v>16774194.59</v>
      </c>
      <c r="H303" s="90">
        <v>17927200.010000002</v>
      </c>
      <c r="I303" s="90">
        <v>19188590.809999999</v>
      </c>
      <c r="J303" s="90">
        <v>19542971.93</v>
      </c>
      <c r="K303" s="147">
        <v>19068618.68</v>
      </c>
      <c r="R303" s="87" t="s">
        <v>261</v>
      </c>
      <c r="S303" s="88">
        <v>4.70045</v>
      </c>
      <c r="T303" s="88">
        <v>4.4425299999999996</v>
      </c>
      <c r="U303" s="88">
        <v>4.3609900000000001</v>
      </c>
      <c r="V303" s="88">
        <v>4.0223500000000003</v>
      </c>
      <c r="W303" s="88">
        <v>3.66649</v>
      </c>
      <c r="X303" s="88">
        <v>3.8195199999999998</v>
      </c>
      <c r="Y303" s="88">
        <v>3.9303699999999999</v>
      </c>
      <c r="Z303" s="88">
        <v>3.8412500000000001</v>
      </c>
      <c r="AA303" s="88">
        <v>3.74681</v>
      </c>
      <c r="AB303" s="89" t="s">
        <v>240</v>
      </c>
      <c r="AL303" s="91"/>
    </row>
    <row r="304" spans="1:38" x14ac:dyDescent="0.25">
      <c r="A304" s="87" t="s">
        <v>262</v>
      </c>
      <c r="B304" s="88">
        <v>6565574.9000000004</v>
      </c>
      <c r="C304" s="88">
        <v>6031534.9000000004</v>
      </c>
      <c r="D304" s="88">
        <v>6335227.0999999996</v>
      </c>
      <c r="E304" s="88">
        <v>6811048.2000000002</v>
      </c>
      <c r="F304" s="88">
        <v>6638128.4000000004</v>
      </c>
      <c r="G304" s="88">
        <v>5617265.0999999996</v>
      </c>
      <c r="H304" s="88">
        <v>6014385.7000000002</v>
      </c>
      <c r="I304" s="88">
        <v>5675840.5</v>
      </c>
      <c r="J304" s="88">
        <v>5635106.5999999996</v>
      </c>
      <c r="K304" s="147">
        <v>5931451.6100000003</v>
      </c>
      <c r="R304" s="87" t="s">
        <v>262</v>
      </c>
      <c r="S304" s="90">
        <v>4.6096899999999996</v>
      </c>
      <c r="T304" s="90">
        <v>4.7143499999999996</v>
      </c>
      <c r="U304" s="90">
        <v>5.1434800000000003</v>
      </c>
      <c r="V304" s="90">
        <v>5.5823700000000001</v>
      </c>
      <c r="W304" s="90">
        <v>5.2579200000000004</v>
      </c>
      <c r="X304" s="90">
        <v>4.2266899999999996</v>
      </c>
      <c r="Y304" s="90">
        <v>4.1527200000000004</v>
      </c>
      <c r="Z304" s="90">
        <v>3.6925599999999998</v>
      </c>
      <c r="AA304" s="90">
        <v>3.4088099999999999</v>
      </c>
      <c r="AB304" s="91" t="s">
        <v>240</v>
      </c>
      <c r="AL304" s="91"/>
    </row>
    <row r="305" spans="1:38" x14ac:dyDescent="0.25">
      <c r="A305" s="87" t="s">
        <v>263</v>
      </c>
      <c r="B305" s="90">
        <v>5445217.4900000002</v>
      </c>
      <c r="C305" s="90">
        <v>6050528.46</v>
      </c>
      <c r="D305" s="90">
        <v>5263755.03</v>
      </c>
      <c r="E305" s="90">
        <v>5944749.21</v>
      </c>
      <c r="F305" s="90">
        <v>6420985.0199999996</v>
      </c>
      <c r="G305" s="90">
        <v>6433317.6699999999</v>
      </c>
      <c r="H305" s="90">
        <v>6683684.3200000003</v>
      </c>
      <c r="I305" s="90">
        <v>7333894.8099999996</v>
      </c>
      <c r="J305" s="90">
        <v>7441167.46</v>
      </c>
      <c r="K305" s="147">
        <v>6833576.4900000002</v>
      </c>
      <c r="R305" s="87" t="s">
        <v>263</v>
      </c>
      <c r="S305" s="88">
        <v>8.52013</v>
      </c>
      <c r="T305" s="88">
        <v>5.1253900000000003</v>
      </c>
      <c r="U305" s="88">
        <v>5.5866600000000002</v>
      </c>
      <c r="V305" s="88">
        <v>5.0272699999999997</v>
      </c>
      <c r="W305" s="88">
        <v>5.4030500000000004</v>
      </c>
      <c r="X305" s="88">
        <v>4.6855900000000004</v>
      </c>
      <c r="Y305" s="88">
        <v>4.8982700000000001</v>
      </c>
      <c r="Z305" s="88">
        <v>5.2295299999999996</v>
      </c>
      <c r="AA305" s="88">
        <v>5.36958</v>
      </c>
      <c r="AB305" s="147">
        <v>4.4939999999999998</v>
      </c>
      <c r="AL305" s="91"/>
    </row>
    <row r="306" spans="1:38" x14ac:dyDescent="0.25">
      <c r="A306" s="87" t="s">
        <v>264</v>
      </c>
      <c r="B306" s="88">
        <v>873941.14</v>
      </c>
      <c r="C306" s="88">
        <v>830069.17</v>
      </c>
      <c r="D306" s="88">
        <v>921109.65</v>
      </c>
      <c r="E306" s="88">
        <v>966452.03</v>
      </c>
      <c r="F306" s="88">
        <v>882912.83</v>
      </c>
      <c r="G306" s="88">
        <v>874799.94</v>
      </c>
      <c r="H306" s="88">
        <v>975380.08</v>
      </c>
      <c r="I306" s="88">
        <v>1044450.94</v>
      </c>
      <c r="J306" s="88">
        <v>1069077.6100000001</v>
      </c>
      <c r="K306" s="147">
        <v>1068533.33</v>
      </c>
      <c r="R306" s="87" t="s">
        <v>264</v>
      </c>
      <c r="S306" s="90">
        <v>3.67666</v>
      </c>
      <c r="T306" s="90">
        <v>3.3977499999999998</v>
      </c>
      <c r="U306" s="90">
        <v>3.5729600000000001</v>
      </c>
      <c r="V306" s="90">
        <v>3.4978400000000001</v>
      </c>
      <c r="W306" s="90">
        <v>2.9430399999999999</v>
      </c>
      <c r="X306" s="90">
        <v>2.8182999999999998</v>
      </c>
      <c r="Y306" s="90">
        <v>3.09056</v>
      </c>
      <c r="Z306" s="90">
        <v>3.03179</v>
      </c>
      <c r="AA306" s="90">
        <v>2.9019499999999998</v>
      </c>
      <c r="AB306" s="147">
        <v>3.0573199999999998</v>
      </c>
      <c r="AL306" s="91"/>
    </row>
    <row r="307" spans="1:38" x14ac:dyDescent="0.25">
      <c r="A307" s="87" t="s">
        <v>265</v>
      </c>
      <c r="B307" s="90">
        <v>2070993.63</v>
      </c>
      <c r="C307" s="90">
        <v>1713450.87</v>
      </c>
      <c r="D307" s="90">
        <v>1704505.54</v>
      </c>
      <c r="E307" s="90">
        <v>1756639.68</v>
      </c>
      <c r="F307" s="90">
        <v>1653864.1</v>
      </c>
      <c r="G307" s="90">
        <v>1647737.76</v>
      </c>
      <c r="H307" s="90">
        <v>1743049.14</v>
      </c>
      <c r="I307" s="90">
        <v>1828954.68</v>
      </c>
      <c r="J307" s="90">
        <v>1600949.12</v>
      </c>
      <c r="K307" s="147">
        <v>1540775.42</v>
      </c>
      <c r="R307" s="87" t="s">
        <v>265</v>
      </c>
      <c r="S307" s="88">
        <v>3.6384300000000001</v>
      </c>
      <c r="T307" s="88">
        <v>3.48617</v>
      </c>
      <c r="U307" s="88">
        <v>3.6758799999999998</v>
      </c>
      <c r="V307" s="88">
        <v>3.4255800000000001</v>
      </c>
      <c r="W307" s="88">
        <v>3.1762299999999999</v>
      </c>
      <c r="X307" s="88">
        <v>2.9209999999999998</v>
      </c>
      <c r="Y307" s="88">
        <v>2.8607399999999998</v>
      </c>
      <c r="Z307" s="88">
        <v>2.9807000000000001</v>
      </c>
      <c r="AA307" s="88">
        <v>2.2673100000000002</v>
      </c>
      <c r="AB307" s="147">
        <v>2.3419599999999998</v>
      </c>
      <c r="AL307" s="91"/>
    </row>
    <row r="308" spans="1:38" x14ac:dyDescent="0.25">
      <c r="A308" s="87" t="s">
        <v>266</v>
      </c>
      <c r="B308" s="88">
        <v>1615417.52</v>
      </c>
      <c r="C308" s="88">
        <v>1417968.1</v>
      </c>
      <c r="D308" s="88">
        <v>1398441.51</v>
      </c>
      <c r="E308" s="88">
        <v>1327369.48</v>
      </c>
      <c r="F308" s="88">
        <v>1302659.06</v>
      </c>
      <c r="G308" s="88">
        <v>1472251.41</v>
      </c>
      <c r="H308" s="88">
        <v>1561996.76</v>
      </c>
      <c r="I308" s="88">
        <v>1397090.65</v>
      </c>
      <c r="J308" s="88">
        <v>1346263.11</v>
      </c>
      <c r="K308" s="147">
        <v>1316599.3999999999</v>
      </c>
      <c r="R308" s="87" t="s">
        <v>266</v>
      </c>
      <c r="S308" s="90">
        <v>1.3937999999999999</v>
      </c>
      <c r="T308" s="90">
        <v>1.28091</v>
      </c>
      <c r="U308" s="90">
        <v>1.2841499999999999</v>
      </c>
      <c r="V308" s="90">
        <v>1.29247</v>
      </c>
      <c r="W308" s="90">
        <v>1.2936000000000001</v>
      </c>
      <c r="X308" s="90">
        <v>1.39815</v>
      </c>
      <c r="Y308" s="90">
        <v>1.3872100000000001</v>
      </c>
      <c r="Z308" s="90">
        <v>1.18398</v>
      </c>
      <c r="AA308" s="90">
        <v>1.15164</v>
      </c>
      <c r="AB308" s="147">
        <v>1.1797500000000001</v>
      </c>
      <c r="AL308" s="91"/>
    </row>
    <row r="309" spans="1:38" x14ac:dyDescent="0.25">
      <c r="A309" s="87" t="s">
        <v>267</v>
      </c>
      <c r="B309" s="90">
        <v>3425071.2</v>
      </c>
      <c r="C309" s="90">
        <v>3466675.78</v>
      </c>
      <c r="D309" s="90">
        <v>3159422.51</v>
      </c>
      <c r="E309" s="90">
        <v>3102277.75</v>
      </c>
      <c r="F309" s="90">
        <v>3257700.27</v>
      </c>
      <c r="G309" s="90">
        <v>3332285.36</v>
      </c>
      <c r="H309" s="90">
        <v>3304848.4</v>
      </c>
      <c r="I309" s="90">
        <v>3380397.29</v>
      </c>
      <c r="J309" s="90">
        <v>2918922.82</v>
      </c>
      <c r="K309" s="90">
        <v>2814022.02</v>
      </c>
      <c r="R309" s="87" t="s">
        <v>267</v>
      </c>
      <c r="S309" s="88">
        <v>2.0055499999999999</v>
      </c>
      <c r="T309" s="88">
        <v>1.96434</v>
      </c>
      <c r="U309" s="88">
        <v>2.0701200000000002</v>
      </c>
      <c r="V309" s="88">
        <v>2.09077</v>
      </c>
      <c r="W309" s="88">
        <v>2.1446299999999998</v>
      </c>
      <c r="X309" s="88">
        <v>2.1314299999999999</v>
      </c>
      <c r="Y309" s="88">
        <v>1.99424</v>
      </c>
      <c r="Z309" s="88">
        <v>2.25827</v>
      </c>
      <c r="AA309" s="88">
        <v>1.8697900000000001</v>
      </c>
      <c r="AB309" s="89" t="s">
        <v>240</v>
      </c>
      <c r="AL309" s="91"/>
    </row>
    <row r="310" spans="1:38" ht="11.45" customHeight="1" x14ac:dyDescent="0.25"/>
    <row r="311" spans="1:38" x14ac:dyDescent="0.25">
      <c r="A311" s="83" t="s">
        <v>506</v>
      </c>
      <c r="R311" s="83" t="s">
        <v>506</v>
      </c>
    </row>
    <row r="312" spans="1:38" x14ac:dyDescent="0.25">
      <c r="A312" s="83" t="s">
        <v>240</v>
      </c>
      <c r="B312" s="82" t="s">
        <v>507</v>
      </c>
      <c r="R312" s="83" t="s">
        <v>240</v>
      </c>
      <c r="S312" s="82" t="s">
        <v>507</v>
      </c>
    </row>
    <row r="313" spans="1:38" x14ac:dyDescent="0.25">
      <c r="A313" s="83" t="s">
        <v>508</v>
      </c>
      <c r="R313" s="83" t="s">
        <v>508</v>
      </c>
    </row>
    <row r="314" spans="1:38" x14ac:dyDescent="0.25">
      <c r="A314" s="83" t="s">
        <v>595</v>
      </c>
      <c r="B314" s="149" t="s">
        <v>596</v>
      </c>
      <c r="R314" s="83" t="s">
        <v>595</v>
      </c>
      <c r="S314" s="149" t="s">
        <v>596</v>
      </c>
    </row>
    <row r="315" spans="1:38" x14ac:dyDescent="0.25">
      <c r="A315" s="83" t="s">
        <v>597</v>
      </c>
      <c r="B315" s="146" t="s">
        <v>598</v>
      </c>
      <c r="R315" s="83" t="s">
        <v>597</v>
      </c>
      <c r="S315" s="146" t="s">
        <v>598</v>
      </c>
    </row>
    <row r="317" spans="1:38" x14ac:dyDescent="0.25">
      <c r="R317" s="83" t="s">
        <v>218</v>
      </c>
      <c r="T317" s="82" t="s">
        <v>57</v>
      </c>
    </row>
    <row r="318" spans="1:38" x14ac:dyDescent="0.25">
      <c r="A318" s="83" t="s">
        <v>218</v>
      </c>
      <c r="C318" s="82" t="s">
        <v>57</v>
      </c>
      <c r="R318" s="83" t="s">
        <v>592</v>
      </c>
      <c r="T318" s="82" t="s">
        <v>593</v>
      </c>
    </row>
    <row r="319" spans="1:38" x14ac:dyDescent="0.25">
      <c r="A319" s="83" t="s">
        <v>592</v>
      </c>
      <c r="C319" s="82" t="s">
        <v>593</v>
      </c>
      <c r="R319" s="83" t="s">
        <v>501</v>
      </c>
      <c r="T319" s="82" t="s">
        <v>609</v>
      </c>
    </row>
    <row r="320" spans="1:38" x14ac:dyDescent="0.25">
      <c r="A320" s="83" t="s">
        <v>501</v>
      </c>
      <c r="C320" s="82" t="s">
        <v>609</v>
      </c>
      <c r="R320" s="83" t="s">
        <v>601</v>
      </c>
      <c r="T320" s="82" t="s">
        <v>602</v>
      </c>
    </row>
    <row r="321" spans="1:38" x14ac:dyDescent="0.25">
      <c r="A321" s="83" t="s">
        <v>222</v>
      </c>
      <c r="C321" s="82" t="s">
        <v>603</v>
      </c>
      <c r="R321" s="83" t="s">
        <v>222</v>
      </c>
      <c r="T321" s="82" t="s">
        <v>604</v>
      </c>
    </row>
    <row r="323" spans="1:38" x14ac:dyDescent="0.25">
      <c r="A323" s="84" t="s">
        <v>224</v>
      </c>
      <c r="B323" s="107" t="s">
        <v>226</v>
      </c>
      <c r="C323" s="107" t="s">
        <v>227</v>
      </c>
      <c r="D323" s="107" t="s">
        <v>228</v>
      </c>
      <c r="E323" s="107" t="s">
        <v>229</v>
      </c>
      <c r="F323" s="107" t="s">
        <v>230</v>
      </c>
      <c r="G323" s="107" t="s">
        <v>231</v>
      </c>
      <c r="H323" s="107" t="s">
        <v>232</v>
      </c>
      <c r="I323" s="107" t="s">
        <v>233</v>
      </c>
      <c r="J323" s="107" t="s">
        <v>234</v>
      </c>
      <c r="K323" s="107" t="s">
        <v>235</v>
      </c>
      <c r="R323" s="84" t="s">
        <v>224</v>
      </c>
      <c r="S323" s="107" t="s">
        <v>226</v>
      </c>
      <c r="T323" s="107" t="s">
        <v>227</v>
      </c>
      <c r="U323" s="107" t="s">
        <v>228</v>
      </c>
      <c r="V323" s="107" t="s">
        <v>229</v>
      </c>
      <c r="W323" s="107" t="s">
        <v>230</v>
      </c>
      <c r="X323" s="107" t="s">
        <v>231</v>
      </c>
      <c r="Y323" s="107" t="s">
        <v>232</v>
      </c>
      <c r="Z323" s="107" t="s">
        <v>233</v>
      </c>
      <c r="AA323" s="107" t="s">
        <v>234</v>
      </c>
      <c r="AB323" s="107" t="s">
        <v>235</v>
      </c>
      <c r="AL323" s="153"/>
    </row>
    <row r="324" spans="1:38" x14ac:dyDescent="0.25">
      <c r="A324" s="85" t="s">
        <v>237</v>
      </c>
      <c r="B324" s="86" t="s">
        <v>238</v>
      </c>
      <c r="C324" s="86" t="s">
        <v>238</v>
      </c>
      <c r="D324" s="86" t="s">
        <v>238</v>
      </c>
      <c r="E324" s="86" t="s">
        <v>238</v>
      </c>
      <c r="F324" s="86" t="s">
        <v>238</v>
      </c>
      <c r="G324" s="86" t="s">
        <v>238</v>
      </c>
      <c r="H324" s="86" t="s">
        <v>238</v>
      </c>
      <c r="I324" s="86" t="s">
        <v>238</v>
      </c>
      <c r="J324" s="86" t="s">
        <v>238</v>
      </c>
      <c r="K324" s="86" t="s">
        <v>238</v>
      </c>
      <c r="R324" s="85" t="s">
        <v>237</v>
      </c>
      <c r="S324" s="86" t="s">
        <v>238</v>
      </c>
      <c r="T324" s="86" t="s">
        <v>238</v>
      </c>
      <c r="U324" s="86" t="s">
        <v>238</v>
      </c>
      <c r="V324" s="86" t="s">
        <v>238</v>
      </c>
      <c r="W324" s="86" t="s">
        <v>238</v>
      </c>
      <c r="X324" s="86" t="s">
        <v>238</v>
      </c>
      <c r="Y324" s="86" t="s">
        <v>238</v>
      </c>
      <c r="Z324" s="86" t="s">
        <v>238</v>
      </c>
      <c r="AA324" s="86" t="s">
        <v>238</v>
      </c>
      <c r="AB324" s="86" t="s">
        <v>238</v>
      </c>
    </row>
    <row r="325" spans="1:38" x14ac:dyDescent="0.25">
      <c r="A325" s="87" t="s">
        <v>239</v>
      </c>
      <c r="B325" s="147">
        <v>177129080.13</v>
      </c>
      <c r="C325" s="147">
        <v>167185369.93000001</v>
      </c>
      <c r="D325" s="147">
        <v>168832703.69999999</v>
      </c>
      <c r="E325" s="147">
        <v>166923553.31999999</v>
      </c>
      <c r="F325" s="147">
        <v>160170295.03999999</v>
      </c>
      <c r="G325" s="147">
        <v>159376590.68000001</v>
      </c>
      <c r="H325" s="147">
        <v>164205299.53999999</v>
      </c>
      <c r="I325" s="147">
        <v>162594751.11000001</v>
      </c>
      <c r="J325" s="147">
        <v>156040296.87</v>
      </c>
      <c r="K325" s="147">
        <v>140883138.46000001</v>
      </c>
      <c r="R325" s="87" t="s">
        <v>239</v>
      </c>
      <c r="S325" s="147">
        <v>2.7786200000000001</v>
      </c>
      <c r="T325" s="147">
        <v>2.75868</v>
      </c>
      <c r="U325" s="147">
        <v>2.87818</v>
      </c>
      <c r="V325" s="147">
        <v>2.7312400000000001</v>
      </c>
      <c r="W325" s="147">
        <v>2.5221100000000001</v>
      </c>
      <c r="X325" s="147">
        <v>2.4998200000000002</v>
      </c>
      <c r="Y325" s="147">
        <v>2.4371</v>
      </c>
      <c r="Z325" s="147">
        <v>2.28566</v>
      </c>
      <c r="AA325" s="147">
        <v>2.4496000000000002</v>
      </c>
      <c r="AB325" s="91" t="s">
        <v>240</v>
      </c>
      <c r="AL325" s="91"/>
    </row>
    <row r="326" spans="1:38" x14ac:dyDescent="0.25">
      <c r="A326" s="87" t="s">
        <v>241</v>
      </c>
      <c r="B326" s="90">
        <v>7671267.5199999996</v>
      </c>
      <c r="C326" s="90">
        <v>5836914.9100000001</v>
      </c>
      <c r="D326" s="90">
        <v>5744982.5300000003</v>
      </c>
      <c r="E326" s="90">
        <v>5676125.4100000001</v>
      </c>
      <c r="F326" s="90">
        <v>5690884.29</v>
      </c>
      <c r="G326" s="90">
        <v>6189137.4199999999</v>
      </c>
      <c r="H326" s="90">
        <v>6067836.8399999999</v>
      </c>
      <c r="I326" s="90">
        <v>6315903.2300000004</v>
      </c>
      <c r="J326" s="90">
        <v>5967970.6200000001</v>
      </c>
      <c r="K326" s="147">
        <v>4891059.6399999997</v>
      </c>
      <c r="R326" s="87" t="s">
        <v>241</v>
      </c>
      <c r="S326" s="88">
        <v>2.79331</v>
      </c>
      <c r="T326" s="88">
        <v>2.4655399999999998</v>
      </c>
      <c r="U326" s="88">
        <v>2.3151199999999998</v>
      </c>
      <c r="V326" s="88">
        <v>2.2197499999999999</v>
      </c>
      <c r="W326" s="88">
        <v>2.14913</v>
      </c>
      <c r="X326" s="88">
        <v>2.24594</v>
      </c>
      <c r="Y326" s="88">
        <v>1.9805600000000001</v>
      </c>
      <c r="Z326" s="88">
        <v>2.01973</v>
      </c>
      <c r="AA326" s="88">
        <v>2.0886</v>
      </c>
      <c r="AB326" s="89" t="s">
        <v>240</v>
      </c>
      <c r="AL326" s="91"/>
    </row>
    <row r="327" spans="1:38" x14ac:dyDescent="0.25">
      <c r="A327" s="87" t="s">
        <v>242</v>
      </c>
      <c r="B327" s="88">
        <v>488848.98</v>
      </c>
      <c r="C327" s="88">
        <v>441642.29</v>
      </c>
      <c r="D327" s="88">
        <v>390314.33</v>
      </c>
      <c r="E327" s="88">
        <v>417932.71</v>
      </c>
      <c r="F327" s="88">
        <v>422061.91</v>
      </c>
      <c r="G327" s="88">
        <v>445182.59</v>
      </c>
      <c r="H327" s="88">
        <v>418995.21</v>
      </c>
      <c r="I327" s="88">
        <v>457294.09</v>
      </c>
      <c r="J327" s="88">
        <v>536843.64</v>
      </c>
      <c r="K327" s="147">
        <v>505105.42</v>
      </c>
      <c r="R327" s="87" t="s">
        <v>242</v>
      </c>
      <c r="S327" s="90">
        <v>1.0924</v>
      </c>
      <c r="T327" s="90">
        <v>0.96343999999999996</v>
      </c>
      <c r="U327" s="90">
        <v>1.1983900000000001</v>
      </c>
      <c r="V327" s="90">
        <v>1.5181</v>
      </c>
      <c r="W327" s="90">
        <v>1.2891300000000001</v>
      </c>
      <c r="X327" s="90">
        <v>1.0238799999999999</v>
      </c>
      <c r="Y327" s="90">
        <v>0.77463000000000004</v>
      </c>
      <c r="Z327" s="90">
        <v>1.0575699999999999</v>
      </c>
      <c r="AA327" s="90">
        <v>1.0545</v>
      </c>
      <c r="AB327" s="147">
        <v>1.12923</v>
      </c>
      <c r="AL327" s="91"/>
    </row>
    <row r="328" spans="1:38" x14ac:dyDescent="0.25">
      <c r="A328" s="87" t="s">
        <v>243</v>
      </c>
      <c r="B328" s="90">
        <v>6826007.3799999999</v>
      </c>
      <c r="C328" s="90">
        <v>6623640.2199999997</v>
      </c>
      <c r="D328" s="90">
        <v>7299373.0599999996</v>
      </c>
      <c r="E328" s="90">
        <v>7564158.21</v>
      </c>
      <c r="F328" s="90">
        <v>7154859.1200000001</v>
      </c>
      <c r="G328" s="90">
        <v>7559967.7599999998</v>
      </c>
      <c r="H328" s="90">
        <v>6629461.3300000001</v>
      </c>
      <c r="I328" s="90">
        <v>7116286.1399999997</v>
      </c>
      <c r="J328" s="90">
        <v>6374981.3200000003</v>
      </c>
      <c r="K328" s="147">
        <v>6287166.9500000002</v>
      </c>
      <c r="R328" s="87" t="s">
        <v>243</v>
      </c>
      <c r="S328" s="88">
        <v>5.2071199999999997</v>
      </c>
      <c r="T328" s="88">
        <v>5.7556799999999999</v>
      </c>
      <c r="U328" s="88">
        <v>5.93011</v>
      </c>
      <c r="V328" s="88">
        <v>5.2733999999999996</v>
      </c>
      <c r="W328" s="88">
        <v>4.7433399999999999</v>
      </c>
      <c r="X328" s="88">
        <v>5.2012200000000002</v>
      </c>
      <c r="Y328" s="88">
        <v>4.80152</v>
      </c>
      <c r="Z328" s="88">
        <v>4.7256</v>
      </c>
      <c r="AA328" s="88">
        <v>4.72851</v>
      </c>
      <c r="AB328" s="147">
        <v>4.9427399999999997</v>
      </c>
      <c r="AL328" s="91"/>
    </row>
    <row r="329" spans="1:38" x14ac:dyDescent="0.25">
      <c r="A329" s="87" t="s">
        <v>244</v>
      </c>
      <c r="B329" s="88">
        <v>88070.6</v>
      </c>
      <c r="C329" s="88">
        <v>95824.65</v>
      </c>
      <c r="D329" s="88">
        <v>98473.66</v>
      </c>
      <c r="E329" s="88">
        <v>105175.1</v>
      </c>
      <c r="F329" s="88">
        <v>102378.68</v>
      </c>
      <c r="G329" s="88">
        <v>117857.09</v>
      </c>
      <c r="H329" s="88">
        <v>119897.86</v>
      </c>
      <c r="I329" s="88">
        <v>113577.57</v>
      </c>
      <c r="J329" s="88">
        <v>103655.05</v>
      </c>
      <c r="K329" s="147">
        <v>101383.47</v>
      </c>
      <c r="R329" s="87" t="s">
        <v>244</v>
      </c>
      <c r="S329" s="90">
        <v>0.30141000000000001</v>
      </c>
      <c r="T329" s="90">
        <v>0.32738</v>
      </c>
      <c r="U329" s="90">
        <v>0.32607000000000003</v>
      </c>
      <c r="V329" s="90">
        <v>0.32134000000000001</v>
      </c>
      <c r="W329" s="90">
        <v>0.25379000000000002</v>
      </c>
      <c r="X329" s="90">
        <v>0.29413</v>
      </c>
      <c r="Y329" s="90">
        <v>0.29286000000000001</v>
      </c>
      <c r="Z329" s="90">
        <v>0.29226999999999997</v>
      </c>
      <c r="AA329" s="90">
        <v>0.25062000000000001</v>
      </c>
      <c r="AB329" s="91" t="s">
        <v>240</v>
      </c>
      <c r="AL329" s="91"/>
    </row>
    <row r="330" spans="1:38" x14ac:dyDescent="0.25">
      <c r="A330" s="87" t="s">
        <v>245</v>
      </c>
      <c r="B330" s="90">
        <v>44574164.079999998</v>
      </c>
      <c r="C330" s="90">
        <v>42411877.119999997</v>
      </c>
      <c r="D330" s="90">
        <v>47344663.329999998</v>
      </c>
      <c r="E330" s="90">
        <v>48129827.530000001</v>
      </c>
      <c r="F330" s="90">
        <v>44608217.890000001</v>
      </c>
      <c r="G330" s="90">
        <v>43113385.289999999</v>
      </c>
      <c r="H330" s="90">
        <v>46690027.340000004</v>
      </c>
      <c r="I330" s="91">
        <v>45722516</v>
      </c>
      <c r="J330" s="90">
        <v>44157658.479999997</v>
      </c>
      <c r="K330" s="147">
        <v>41516781.659999996</v>
      </c>
      <c r="R330" s="87" t="s">
        <v>307</v>
      </c>
      <c r="S330" s="88">
        <v>2.2015199999999999</v>
      </c>
      <c r="T330" s="88">
        <v>2.0202900000000001</v>
      </c>
      <c r="U330" s="88">
        <v>2.33466</v>
      </c>
      <c r="V330" s="88">
        <v>2.33969</v>
      </c>
      <c r="W330" s="88">
        <v>2.1196600000000001</v>
      </c>
      <c r="X330" s="88">
        <v>2.0927799999999999</v>
      </c>
      <c r="Y330" s="88">
        <v>2.25034</v>
      </c>
      <c r="Z330" s="88">
        <v>1.9862899999999999</v>
      </c>
      <c r="AA330" s="88">
        <v>2.1492100000000001</v>
      </c>
      <c r="AB330" s="89" t="s">
        <v>240</v>
      </c>
      <c r="AL330" s="91"/>
    </row>
    <row r="331" spans="1:38" x14ac:dyDescent="0.25">
      <c r="A331" s="87" t="s">
        <v>246</v>
      </c>
      <c r="B331" s="88">
        <v>6513.29</v>
      </c>
      <c r="C331" s="88">
        <v>6675.38</v>
      </c>
      <c r="D331" s="88">
        <v>5736.99</v>
      </c>
      <c r="E331" s="88">
        <v>5948.37</v>
      </c>
      <c r="F331" s="88">
        <v>4828.7299999999996</v>
      </c>
      <c r="G331" s="88">
        <v>4873.17</v>
      </c>
      <c r="H331" s="88">
        <v>4975.1099999999997</v>
      </c>
      <c r="I331" s="88">
        <v>4291.8100000000004</v>
      </c>
      <c r="J331" s="88">
        <v>5839.43</v>
      </c>
      <c r="K331" s="147">
        <v>4088.29</v>
      </c>
      <c r="R331" s="87" t="s">
        <v>246</v>
      </c>
      <c r="S331" s="90">
        <v>0.65790999999999999</v>
      </c>
      <c r="T331" s="90">
        <v>0.85582000000000003</v>
      </c>
      <c r="U331" s="90">
        <v>0.66708999999999996</v>
      </c>
      <c r="V331" s="90">
        <v>0.55078000000000005</v>
      </c>
      <c r="W331" s="90">
        <v>0.40239000000000003</v>
      </c>
      <c r="X331" s="90">
        <v>0.29714000000000002</v>
      </c>
      <c r="Y331" s="90">
        <v>0.17097000000000001</v>
      </c>
      <c r="Z331" s="90">
        <v>0.16381000000000001</v>
      </c>
      <c r="AA331" s="90">
        <v>0.20418</v>
      </c>
      <c r="AB331" s="147">
        <v>0.18754000000000001</v>
      </c>
      <c r="AL331" s="91"/>
    </row>
    <row r="332" spans="1:38" x14ac:dyDescent="0.25">
      <c r="A332" s="87" t="s">
        <v>247</v>
      </c>
      <c r="B332" s="90">
        <v>1370429.29</v>
      </c>
      <c r="C332" s="90">
        <v>1246376.76</v>
      </c>
      <c r="D332" s="90">
        <v>1352701.49</v>
      </c>
      <c r="E332" s="90">
        <v>1304748.21</v>
      </c>
      <c r="F332" s="90">
        <v>1318957.21</v>
      </c>
      <c r="G332" s="90">
        <v>1278221.29</v>
      </c>
      <c r="H332" s="90">
        <v>1333086.6499999999</v>
      </c>
      <c r="I332" s="90">
        <v>1388794.46</v>
      </c>
      <c r="J332" s="90">
        <v>1396263.03</v>
      </c>
      <c r="K332" s="147">
        <v>1402718.98</v>
      </c>
      <c r="R332" s="87" t="s">
        <v>247</v>
      </c>
      <c r="S332" s="88">
        <v>8.9982199999999999</v>
      </c>
      <c r="T332" s="88">
        <v>7.9336500000000001</v>
      </c>
      <c r="U332" s="88">
        <v>7.2725900000000001</v>
      </c>
      <c r="V332" s="88">
        <v>6.0855800000000002</v>
      </c>
      <c r="W332" s="88">
        <v>5.5071300000000001</v>
      </c>
      <c r="X332" s="88">
        <v>5.4253900000000002</v>
      </c>
      <c r="Y332" s="88">
        <v>4.2905899999999999</v>
      </c>
      <c r="Z332" s="88">
        <v>4.5326199999999996</v>
      </c>
      <c r="AA332" s="88">
        <v>3.8003900000000002</v>
      </c>
      <c r="AB332" s="147">
        <v>5.6153700000000004</v>
      </c>
      <c r="AL332" s="91"/>
    </row>
    <row r="333" spans="1:38" x14ac:dyDescent="0.25">
      <c r="A333" s="87" t="s">
        <v>248</v>
      </c>
      <c r="B333" s="88">
        <v>1645966.36</v>
      </c>
      <c r="C333" s="88">
        <v>1724023.91</v>
      </c>
      <c r="D333" s="88">
        <v>1841388.94</v>
      </c>
      <c r="E333" s="88">
        <v>1772422.88</v>
      </c>
      <c r="F333" s="88">
        <v>1694323.61</v>
      </c>
      <c r="G333" s="88">
        <v>1746070.84</v>
      </c>
      <c r="H333" s="88">
        <v>1886438.18</v>
      </c>
      <c r="I333" s="150">
        <v>1595290.13</v>
      </c>
      <c r="J333" s="150">
        <v>1525086.79</v>
      </c>
      <c r="K333" s="147">
        <v>1479788.05</v>
      </c>
      <c r="R333" s="87" t="s">
        <v>248</v>
      </c>
      <c r="S333" s="90">
        <v>1.0831599999999999</v>
      </c>
      <c r="T333" s="90">
        <v>1.5602</v>
      </c>
      <c r="U333" s="90">
        <v>2.11435</v>
      </c>
      <c r="V333" s="90">
        <v>1.9396199999999999</v>
      </c>
      <c r="W333" s="90">
        <v>1.80497</v>
      </c>
      <c r="X333" s="90">
        <v>1.9932300000000001</v>
      </c>
      <c r="Y333" s="90">
        <v>1.87426</v>
      </c>
      <c r="Z333" s="150">
        <v>1.3071900000000001</v>
      </c>
      <c r="AA333" s="150">
        <v>1.29728</v>
      </c>
      <c r="AB333" s="147">
        <v>1.1736899999999999</v>
      </c>
      <c r="AL333" s="91"/>
    </row>
    <row r="334" spans="1:38" x14ac:dyDescent="0.25">
      <c r="A334" s="87" t="s">
        <v>249</v>
      </c>
      <c r="B334" s="90">
        <v>13001930.220000001</v>
      </c>
      <c r="C334" s="90">
        <v>12051886.75</v>
      </c>
      <c r="D334" s="90">
        <v>12333755.460000001</v>
      </c>
      <c r="E334" s="90">
        <v>12402675.859999999</v>
      </c>
      <c r="F334" s="90">
        <v>11130842.74</v>
      </c>
      <c r="G334" s="90">
        <v>10576715.050000001</v>
      </c>
      <c r="H334" s="90">
        <v>10790137.17</v>
      </c>
      <c r="I334" s="90">
        <v>10853067.51</v>
      </c>
      <c r="J334" s="90">
        <v>10363176.75</v>
      </c>
      <c r="K334" s="150">
        <v>8975260.6500000004</v>
      </c>
      <c r="R334" s="87" t="s">
        <v>249</v>
      </c>
      <c r="S334" s="88">
        <v>2.33344</v>
      </c>
      <c r="T334" s="88">
        <v>2.2397100000000001</v>
      </c>
      <c r="U334" s="88">
        <v>2.4051800000000001</v>
      </c>
      <c r="V334" s="88">
        <v>2.21279</v>
      </c>
      <c r="W334" s="88">
        <v>1.8754599999999999</v>
      </c>
      <c r="X334" s="88">
        <v>1.74908</v>
      </c>
      <c r="Y334" s="88">
        <v>1.6375999999999999</v>
      </c>
      <c r="Z334" s="88">
        <v>1.63795</v>
      </c>
      <c r="AA334" s="88">
        <v>1.8066899999999999</v>
      </c>
      <c r="AB334" s="89" t="s">
        <v>240</v>
      </c>
      <c r="AL334" s="91"/>
    </row>
    <row r="335" spans="1:38" x14ac:dyDescent="0.25">
      <c r="A335" s="87" t="s">
        <v>250</v>
      </c>
      <c r="B335" s="88">
        <v>20935308.27</v>
      </c>
      <c r="C335" s="88">
        <v>21199615.82</v>
      </c>
      <c r="D335" s="88">
        <v>21586664.190000001</v>
      </c>
      <c r="E335" s="88">
        <v>20735950.559999999</v>
      </c>
      <c r="F335" s="88">
        <v>20599798.469999999</v>
      </c>
      <c r="G335" s="88">
        <v>20636608.440000001</v>
      </c>
      <c r="H335" s="88">
        <v>22022303.68</v>
      </c>
      <c r="I335" s="88">
        <v>21451861.300000001</v>
      </c>
      <c r="J335" s="88">
        <v>19783074.350000001</v>
      </c>
      <c r="K335" s="147">
        <v>16617787.99</v>
      </c>
      <c r="R335" s="87" t="s">
        <v>250</v>
      </c>
      <c r="S335" s="90">
        <v>2.8180499999999999</v>
      </c>
      <c r="T335" s="90">
        <v>3.53681</v>
      </c>
      <c r="U335" s="90">
        <v>3.5651000000000002</v>
      </c>
      <c r="V335" s="90">
        <v>3.5610400000000002</v>
      </c>
      <c r="W335" s="90">
        <v>3.2901799999999999</v>
      </c>
      <c r="X335" s="90">
        <v>3.5740599999999998</v>
      </c>
      <c r="Y335" s="90">
        <v>3.5434100000000002</v>
      </c>
      <c r="Z335" s="90">
        <v>3.59931</v>
      </c>
      <c r="AA335" s="90">
        <v>4.0079200000000004</v>
      </c>
      <c r="AB335" s="91" t="s">
        <v>240</v>
      </c>
      <c r="AL335" s="91"/>
    </row>
    <row r="336" spans="1:38" x14ac:dyDescent="0.25">
      <c r="A336" s="87" t="s">
        <v>251</v>
      </c>
      <c r="B336" s="90">
        <v>125073.51</v>
      </c>
      <c r="C336" s="90">
        <v>80350.41</v>
      </c>
      <c r="D336" s="90">
        <v>99516.29</v>
      </c>
      <c r="E336" s="90">
        <v>91077.33</v>
      </c>
      <c r="F336" s="90">
        <v>78934.67</v>
      </c>
      <c r="G336" s="90">
        <v>54419.7</v>
      </c>
      <c r="H336" s="90">
        <v>68273.850000000006</v>
      </c>
      <c r="I336" s="90">
        <v>97872.43</v>
      </c>
      <c r="J336" s="90">
        <v>82864.070000000007</v>
      </c>
      <c r="K336" s="147">
        <v>80073.58</v>
      </c>
      <c r="R336" s="87" t="s">
        <v>251</v>
      </c>
      <c r="S336" s="88">
        <v>1.4872000000000001</v>
      </c>
      <c r="T336" s="88">
        <v>1.1478600000000001</v>
      </c>
      <c r="U336" s="88">
        <v>1.4464600000000001</v>
      </c>
      <c r="V336" s="88">
        <v>1.3048299999999999</v>
      </c>
      <c r="W336" s="88">
        <v>1.32663</v>
      </c>
      <c r="X336" s="88">
        <v>0.88775999999999999</v>
      </c>
      <c r="Y336" s="88">
        <v>1.1416999999999999</v>
      </c>
      <c r="Z336" s="88">
        <v>1.4041999999999999</v>
      </c>
      <c r="AA336" s="88">
        <v>0.68767</v>
      </c>
      <c r="AB336" s="147">
        <v>0.78197000000000005</v>
      </c>
      <c r="AL336" s="91"/>
    </row>
    <row r="337" spans="1:38" x14ac:dyDescent="0.25">
      <c r="A337" s="87" t="s">
        <v>252</v>
      </c>
      <c r="B337" s="88">
        <v>22877132.079999998</v>
      </c>
      <c r="C337" s="88">
        <v>21721636.68</v>
      </c>
      <c r="D337" s="88">
        <v>17190292.800000001</v>
      </c>
      <c r="E337" s="88">
        <v>16126738.039999999</v>
      </c>
      <c r="F337" s="88">
        <v>14376872.43</v>
      </c>
      <c r="G337" s="88">
        <v>15428543.359999999</v>
      </c>
      <c r="H337" s="88">
        <v>13732907.51</v>
      </c>
      <c r="I337" s="88">
        <v>14156213.43</v>
      </c>
      <c r="J337" s="88">
        <v>13652716.5</v>
      </c>
      <c r="K337" s="147">
        <v>11838776.4</v>
      </c>
      <c r="R337" s="87" t="s">
        <v>252</v>
      </c>
      <c r="S337" s="90">
        <v>2.6580900000000001</v>
      </c>
      <c r="T337" s="90">
        <v>2.8816899999999999</v>
      </c>
      <c r="U337" s="90">
        <v>2.4243800000000002</v>
      </c>
      <c r="V337" s="90">
        <v>2.0870600000000001</v>
      </c>
      <c r="W337" s="90">
        <v>1.8747199999999999</v>
      </c>
      <c r="X337" s="90">
        <v>1.83056</v>
      </c>
      <c r="Y337" s="90">
        <v>1.4644699999999999</v>
      </c>
      <c r="Z337" s="90">
        <v>1.49539</v>
      </c>
      <c r="AA337" s="90">
        <v>1.5870299999999999</v>
      </c>
      <c r="AB337" s="91" t="s">
        <v>240</v>
      </c>
      <c r="AL337" s="91"/>
    </row>
    <row r="338" spans="1:38" x14ac:dyDescent="0.25">
      <c r="A338" s="87" t="s">
        <v>253</v>
      </c>
      <c r="B338" s="90">
        <v>17255.66</v>
      </c>
      <c r="C338" s="90">
        <v>7145.27</v>
      </c>
      <c r="D338" s="90">
        <v>8764.09</v>
      </c>
      <c r="E338" s="90">
        <v>15018.2</v>
      </c>
      <c r="F338" s="90">
        <v>5499.1</v>
      </c>
      <c r="G338" s="90">
        <v>2751.61</v>
      </c>
      <c r="H338" s="90">
        <v>6793.52</v>
      </c>
      <c r="I338" s="90">
        <v>4171.4399999999996</v>
      </c>
      <c r="J338" s="90">
        <v>3961.96</v>
      </c>
      <c r="K338" s="147">
        <v>4282.41</v>
      </c>
      <c r="R338" s="87" t="s">
        <v>253</v>
      </c>
      <c r="S338" s="88">
        <v>0.60758999999999996</v>
      </c>
      <c r="T338" s="88">
        <v>0.25247999999999998</v>
      </c>
      <c r="U338" s="88">
        <v>0.39837</v>
      </c>
      <c r="V338" s="88">
        <v>0.93864000000000003</v>
      </c>
      <c r="W338" s="88">
        <v>0.43992999999999999</v>
      </c>
      <c r="X338" s="88">
        <v>0.17305999999999999</v>
      </c>
      <c r="Y338" s="88">
        <v>0.39268999999999998</v>
      </c>
      <c r="Z338" s="88">
        <v>0.18296000000000001</v>
      </c>
      <c r="AA338" s="88">
        <v>0.16788</v>
      </c>
      <c r="AB338" s="89" t="s">
        <v>240</v>
      </c>
      <c r="AL338" s="91"/>
    </row>
    <row r="339" spans="1:38" x14ac:dyDescent="0.25">
      <c r="A339" s="87" t="s">
        <v>254</v>
      </c>
      <c r="B339" s="147">
        <v>99371.01</v>
      </c>
      <c r="C339" s="147">
        <v>168055.64</v>
      </c>
      <c r="D339" s="147">
        <v>58844.88</v>
      </c>
      <c r="E339" s="147">
        <v>7778.73</v>
      </c>
      <c r="F339" s="147">
        <v>28925.72</v>
      </c>
      <c r="G339" s="147">
        <v>6931.74</v>
      </c>
      <c r="H339" s="147">
        <v>3233.02</v>
      </c>
      <c r="I339" s="147">
        <v>2555.0700000000002</v>
      </c>
      <c r="J339" s="147">
        <v>2396.04</v>
      </c>
      <c r="K339" s="147">
        <v>1543.27</v>
      </c>
      <c r="R339" s="87" t="s">
        <v>254</v>
      </c>
      <c r="S339" s="147">
        <v>1.0286900000000001</v>
      </c>
      <c r="T339" s="147">
        <v>2.9431799999999999</v>
      </c>
      <c r="U339" s="147">
        <v>-1.52844</v>
      </c>
      <c r="V339" s="147">
        <v>-7.0715700000000004</v>
      </c>
      <c r="W339" s="147">
        <v>1.2913300000000001</v>
      </c>
      <c r="X339" s="147">
        <v>0.42010999999999998</v>
      </c>
      <c r="Y339" s="147">
        <v>1.2434700000000001</v>
      </c>
      <c r="Z339" s="147">
        <v>0.16378999999999999</v>
      </c>
      <c r="AA339" s="147">
        <v>6.8260000000000001E-2</v>
      </c>
      <c r="AB339" s="91" t="s">
        <v>240</v>
      </c>
      <c r="AL339" s="91"/>
    </row>
    <row r="340" spans="1:38" x14ac:dyDescent="0.25">
      <c r="A340" s="87" t="s">
        <v>255</v>
      </c>
      <c r="B340" s="147">
        <v>4195.8900000000003</v>
      </c>
      <c r="C340" s="148">
        <v>3529</v>
      </c>
      <c r="D340" s="147">
        <v>2936.3</v>
      </c>
      <c r="E340" s="147">
        <v>5330.87</v>
      </c>
      <c r="F340" s="147">
        <v>5088.1899999999996</v>
      </c>
      <c r="G340" s="147">
        <v>3669.7</v>
      </c>
      <c r="H340" s="147">
        <v>4435.7700000000004</v>
      </c>
      <c r="I340" s="147">
        <v>4185.38</v>
      </c>
      <c r="J340" s="147">
        <v>4167.5200000000004</v>
      </c>
      <c r="K340" s="147">
        <v>3912.45</v>
      </c>
      <c r="R340" s="87" t="s">
        <v>255</v>
      </c>
      <c r="S340" s="147">
        <v>0.11219</v>
      </c>
      <c r="T340" s="147">
        <v>8.6709999999999995E-2</v>
      </c>
      <c r="U340" s="147">
        <v>6.7809999999999995E-2</v>
      </c>
      <c r="V340" s="147">
        <v>0.22588</v>
      </c>
      <c r="W340" s="147">
        <v>0.24001</v>
      </c>
      <c r="X340" s="147">
        <v>0.19314000000000001</v>
      </c>
      <c r="Y340" s="147">
        <v>0.19627</v>
      </c>
      <c r="Z340" s="147">
        <v>0.21354000000000001</v>
      </c>
      <c r="AA340" s="147">
        <v>0.30870999999999998</v>
      </c>
      <c r="AB340" s="89" t="s">
        <v>240</v>
      </c>
      <c r="AL340" s="91"/>
    </row>
    <row r="341" spans="1:38" x14ac:dyDescent="0.25">
      <c r="A341" s="87" t="s">
        <v>256</v>
      </c>
      <c r="B341" s="147">
        <v>549129.5</v>
      </c>
      <c r="C341" s="147">
        <v>478395.1</v>
      </c>
      <c r="D341" s="147">
        <v>455760.3</v>
      </c>
      <c r="E341" s="147">
        <v>453382.6</v>
      </c>
      <c r="F341" s="147">
        <v>471447.8</v>
      </c>
      <c r="G341" s="147">
        <v>460845.3</v>
      </c>
      <c r="H341" s="147">
        <v>432245.7</v>
      </c>
      <c r="I341" s="147">
        <v>475760.7</v>
      </c>
      <c r="J341" s="147">
        <v>450653.2</v>
      </c>
      <c r="K341" s="147">
        <v>447797.4</v>
      </c>
      <c r="R341" s="87" t="s">
        <v>256</v>
      </c>
      <c r="S341" s="91" t="s">
        <v>240</v>
      </c>
      <c r="T341" s="91" t="s">
        <v>240</v>
      </c>
      <c r="U341" s="91" t="s">
        <v>240</v>
      </c>
      <c r="V341" s="91" t="s">
        <v>240</v>
      </c>
      <c r="W341" s="91" t="s">
        <v>240</v>
      </c>
      <c r="X341" s="91" t="s">
        <v>240</v>
      </c>
      <c r="Y341" s="91" t="s">
        <v>240</v>
      </c>
      <c r="Z341" s="91" t="s">
        <v>240</v>
      </c>
      <c r="AA341" s="91" t="s">
        <v>240</v>
      </c>
      <c r="AB341" s="91" t="s">
        <v>240</v>
      </c>
      <c r="AL341" s="91"/>
    </row>
    <row r="342" spans="1:38" x14ac:dyDescent="0.25">
      <c r="A342" s="87" t="s">
        <v>257</v>
      </c>
      <c r="B342" s="90">
        <v>1654439.5</v>
      </c>
      <c r="C342" s="90">
        <v>1482871.82</v>
      </c>
      <c r="D342" s="90">
        <v>1034047.69</v>
      </c>
      <c r="E342" s="90">
        <v>1205777.67</v>
      </c>
      <c r="F342" s="90">
        <v>1533631.47</v>
      </c>
      <c r="G342" s="90">
        <v>1180144.2</v>
      </c>
      <c r="H342" s="90">
        <v>1609258.83</v>
      </c>
      <c r="I342" s="90">
        <v>1734550.73</v>
      </c>
      <c r="J342" s="90">
        <v>1548093.97</v>
      </c>
      <c r="K342" s="147">
        <v>1399741.94</v>
      </c>
      <c r="R342" s="87" t="s">
        <v>257</v>
      </c>
      <c r="S342" s="88">
        <v>3.62975</v>
      </c>
      <c r="T342" s="88">
        <v>3.7655500000000002</v>
      </c>
      <c r="U342" s="88">
        <v>2.43994</v>
      </c>
      <c r="V342" s="88">
        <v>2.5278399999999999</v>
      </c>
      <c r="W342" s="88">
        <v>2.6783600000000001</v>
      </c>
      <c r="X342" s="88">
        <v>1.9142600000000001</v>
      </c>
      <c r="Y342" s="88">
        <v>2.2310500000000002</v>
      </c>
      <c r="Z342" s="88">
        <v>2.1945199999999998</v>
      </c>
      <c r="AA342" s="88">
        <v>2.2682699999999998</v>
      </c>
      <c r="AB342" s="147">
        <v>2.4158499999999998</v>
      </c>
      <c r="AL342" s="91"/>
    </row>
    <row r="343" spans="1:38" x14ac:dyDescent="0.25">
      <c r="A343" s="87" t="s">
        <v>258</v>
      </c>
      <c r="B343" s="88">
        <v>11.51</v>
      </c>
      <c r="C343" s="88">
        <v>11.81</v>
      </c>
      <c r="D343" s="88">
        <v>6.48</v>
      </c>
      <c r="E343" s="88">
        <v>6.55</v>
      </c>
      <c r="F343" s="88">
        <v>4.95</v>
      </c>
      <c r="G343" s="88">
        <v>4.74</v>
      </c>
      <c r="H343" s="88">
        <v>4.82</v>
      </c>
      <c r="I343" s="88">
        <v>4.59</v>
      </c>
      <c r="J343" s="88">
        <v>4.7</v>
      </c>
      <c r="K343" s="147">
        <v>4.6900000000000004</v>
      </c>
      <c r="R343" s="87" t="s">
        <v>258</v>
      </c>
      <c r="S343" s="90">
        <v>7.6800000000000002E-3</v>
      </c>
      <c r="T343" s="90">
        <v>1.687E-2</v>
      </c>
      <c r="U343" s="90">
        <v>8.0999999999999996E-3</v>
      </c>
      <c r="V343" s="90">
        <v>3.64E-3</v>
      </c>
      <c r="W343" s="90">
        <v>1.239E-2</v>
      </c>
      <c r="X343" s="90">
        <v>6.77E-3</v>
      </c>
      <c r="Y343" s="90">
        <v>6.0299999999999998E-3</v>
      </c>
      <c r="Z343" s="90">
        <v>5.7400000000000003E-3</v>
      </c>
      <c r="AA343" s="90">
        <v>5.8700000000000002E-3</v>
      </c>
      <c r="AB343" s="147">
        <v>5.2100000000000002E-3</v>
      </c>
      <c r="AL343" s="91"/>
    </row>
    <row r="344" spans="1:38" x14ac:dyDescent="0.25">
      <c r="A344" s="87" t="s">
        <v>259</v>
      </c>
      <c r="B344" s="147">
        <v>7156495.7199999997</v>
      </c>
      <c r="C344" s="147">
        <v>6513262.7199999997</v>
      </c>
      <c r="D344" s="147">
        <v>6680307.29</v>
      </c>
      <c r="E344" s="147">
        <v>6253867.1399999997</v>
      </c>
      <c r="F344" s="147">
        <v>6835576.8499999996</v>
      </c>
      <c r="G344" s="147">
        <v>6667019.7599999998</v>
      </c>
      <c r="H344" s="147">
        <v>7308615.8399999999</v>
      </c>
      <c r="I344" s="147">
        <v>7313807.5199999996</v>
      </c>
      <c r="J344" s="147">
        <v>6669291.6699999999</v>
      </c>
      <c r="K344" s="147">
        <v>6099578.9400000004</v>
      </c>
      <c r="R344" s="87" t="s">
        <v>259</v>
      </c>
      <c r="S344" s="147">
        <v>4.1129300000000004</v>
      </c>
      <c r="T344" s="147">
        <v>3.5093000000000001</v>
      </c>
      <c r="U344" s="147">
        <v>3.6644600000000001</v>
      </c>
      <c r="V344" s="147">
        <v>2.95133</v>
      </c>
      <c r="W344" s="147">
        <v>3.66126</v>
      </c>
      <c r="X344" s="147">
        <v>3.15524</v>
      </c>
      <c r="Y344" s="147">
        <v>3.37893</v>
      </c>
      <c r="Z344" s="147">
        <v>3.0085600000000001</v>
      </c>
      <c r="AA344" s="147">
        <v>3.2596699999999998</v>
      </c>
      <c r="AB344" s="147">
        <v>3.6678199999999999</v>
      </c>
      <c r="AL344" s="91"/>
    </row>
    <row r="345" spans="1:38" x14ac:dyDescent="0.25">
      <c r="A345" s="87" t="s">
        <v>260</v>
      </c>
      <c r="B345" s="88">
        <v>12202876.939999999</v>
      </c>
      <c r="C345" s="88">
        <v>11879974.1</v>
      </c>
      <c r="D345" s="88">
        <v>12410657.08</v>
      </c>
      <c r="E345" s="88">
        <v>12259274.67</v>
      </c>
      <c r="F345" s="88">
        <v>12590155.720000001</v>
      </c>
      <c r="G345" s="88">
        <v>12335083.66</v>
      </c>
      <c r="H345" s="88">
        <v>13181776.310000001</v>
      </c>
      <c r="I345" s="88">
        <v>11604976.57</v>
      </c>
      <c r="J345" s="88">
        <v>12501460.300000001</v>
      </c>
      <c r="K345" s="147">
        <v>11835929.279999999</v>
      </c>
      <c r="R345" s="87" t="s">
        <v>260</v>
      </c>
      <c r="S345" s="90">
        <v>3.4203800000000002</v>
      </c>
      <c r="T345" s="90">
        <v>3.1639400000000002</v>
      </c>
      <c r="U345" s="90">
        <v>3.5987499999999999</v>
      </c>
      <c r="V345" s="90">
        <v>3.3315100000000002</v>
      </c>
      <c r="W345" s="90">
        <v>3.0103399999999998</v>
      </c>
      <c r="X345" s="90">
        <v>3.1209899999999999</v>
      </c>
      <c r="Y345" s="90">
        <v>3.1543700000000001</v>
      </c>
      <c r="Z345" s="90">
        <v>2.5771099999999998</v>
      </c>
      <c r="AA345" s="90">
        <v>3.0131299999999999</v>
      </c>
      <c r="AB345" s="147">
        <v>3.1903600000000001</v>
      </c>
      <c r="AL345" s="91"/>
    </row>
    <row r="346" spans="1:38" x14ac:dyDescent="0.25">
      <c r="A346" s="87" t="s">
        <v>261</v>
      </c>
      <c r="B346" s="90">
        <v>10188267.01</v>
      </c>
      <c r="C346" s="90">
        <v>10439531.92</v>
      </c>
      <c r="D346" s="90">
        <v>10567457.24</v>
      </c>
      <c r="E346" s="90">
        <v>11069890.58</v>
      </c>
      <c r="F346" s="90">
        <v>9487485.4100000001</v>
      </c>
      <c r="G346" s="90">
        <v>9241024.6699999999</v>
      </c>
      <c r="H346" s="90">
        <v>9950768.4800000004</v>
      </c>
      <c r="I346" s="90">
        <v>9918548.0099999998</v>
      </c>
      <c r="J346" s="90">
        <v>8985441.2200000007</v>
      </c>
      <c r="K346" s="147">
        <v>8311861.6900000004</v>
      </c>
      <c r="R346" s="87" t="s">
        <v>261</v>
      </c>
      <c r="S346" s="88">
        <v>5.5591600000000003</v>
      </c>
      <c r="T346" s="88">
        <v>5.65951</v>
      </c>
      <c r="U346" s="88">
        <v>6.1986499999999998</v>
      </c>
      <c r="V346" s="88">
        <v>5.2357199999999997</v>
      </c>
      <c r="W346" s="88">
        <v>4.2776899999999998</v>
      </c>
      <c r="X346" s="88">
        <v>3.92001</v>
      </c>
      <c r="Y346" s="88">
        <v>4.4162800000000004</v>
      </c>
      <c r="Z346" s="88">
        <v>4.1878700000000002</v>
      </c>
      <c r="AA346" s="88">
        <v>3.9590399999999999</v>
      </c>
      <c r="AB346" s="89" t="s">
        <v>240</v>
      </c>
      <c r="AL346" s="91"/>
    </row>
    <row r="347" spans="1:38" x14ac:dyDescent="0.25">
      <c r="A347" s="87" t="s">
        <v>262</v>
      </c>
      <c r="B347" s="88">
        <v>173839.9</v>
      </c>
      <c r="C347" s="88">
        <v>190841.2</v>
      </c>
      <c r="D347" s="88">
        <v>194030.4</v>
      </c>
      <c r="E347" s="88">
        <v>189541.8</v>
      </c>
      <c r="F347" s="88">
        <v>240151.9</v>
      </c>
      <c r="G347" s="88">
        <v>207213.8</v>
      </c>
      <c r="H347" s="88">
        <v>205934.6</v>
      </c>
      <c r="I347" s="88">
        <v>207700.2</v>
      </c>
      <c r="J347" s="88">
        <v>235781.4</v>
      </c>
      <c r="K347" s="147">
        <v>250564.98</v>
      </c>
      <c r="R347" s="87" t="s">
        <v>262</v>
      </c>
      <c r="S347" s="90">
        <v>0.47471000000000002</v>
      </c>
      <c r="T347" s="90">
        <v>0.59286000000000005</v>
      </c>
      <c r="U347" s="90">
        <v>0.57438999999999996</v>
      </c>
      <c r="V347" s="90">
        <v>0.52286999999999995</v>
      </c>
      <c r="W347" s="90">
        <v>0.79388999999999998</v>
      </c>
      <c r="X347" s="90">
        <v>0.52725999999999995</v>
      </c>
      <c r="Y347" s="90">
        <v>0.43474000000000002</v>
      </c>
      <c r="Z347" s="90">
        <v>0.41665000000000002</v>
      </c>
      <c r="AA347" s="90">
        <v>0.50531999999999999</v>
      </c>
      <c r="AB347" s="91" t="s">
        <v>240</v>
      </c>
      <c r="AL347" s="91"/>
    </row>
    <row r="348" spans="1:38" x14ac:dyDescent="0.25">
      <c r="A348" s="87" t="s">
        <v>263</v>
      </c>
      <c r="B348" s="90">
        <v>5020629.66</v>
      </c>
      <c r="C348" s="90">
        <v>4517660.6900000004</v>
      </c>
      <c r="D348" s="90">
        <v>4437796.62</v>
      </c>
      <c r="E348" s="90">
        <v>4457471.79</v>
      </c>
      <c r="F348" s="90">
        <v>5129103.0999999996</v>
      </c>
      <c r="G348" s="90">
        <v>5192222.28</v>
      </c>
      <c r="H348" s="90">
        <v>4892917.5199999996</v>
      </c>
      <c r="I348" s="90">
        <v>5218111.54</v>
      </c>
      <c r="J348" s="90">
        <v>5212774.8600000003</v>
      </c>
      <c r="K348" s="147">
        <v>4683931.3899999997</v>
      </c>
      <c r="R348" s="87" t="s">
        <v>263</v>
      </c>
      <c r="S348" s="88">
        <v>2.9127100000000001</v>
      </c>
      <c r="T348" s="88">
        <v>2.8933399999999998</v>
      </c>
      <c r="U348" s="88">
        <v>3.39385</v>
      </c>
      <c r="V348" s="88">
        <v>3.9502600000000001</v>
      </c>
      <c r="W348" s="88">
        <v>4.1407100000000003</v>
      </c>
      <c r="X348" s="88">
        <v>4.3445900000000002</v>
      </c>
      <c r="Y348" s="88">
        <v>3.1871499999999999</v>
      </c>
      <c r="Z348" s="88">
        <v>3.1866300000000001</v>
      </c>
      <c r="AA348" s="88">
        <v>4.06867</v>
      </c>
      <c r="AB348" s="147">
        <v>4.7956700000000003</v>
      </c>
      <c r="AL348" s="91"/>
    </row>
    <row r="349" spans="1:38" x14ac:dyDescent="0.25">
      <c r="A349" s="87" t="s">
        <v>264</v>
      </c>
      <c r="B349" s="88">
        <v>481252.79</v>
      </c>
      <c r="C349" s="88">
        <v>500199.17</v>
      </c>
      <c r="D349" s="88">
        <v>505971.59</v>
      </c>
      <c r="E349" s="88">
        <v>503950.27</v>
      </c>
      <c r="F349" s="88">
        <v>510899.46</v>
      </c>
      <c r="G349" s="88">
        <v>528041.06999999995</v>
      </c>
      <c r="H349" s="88">
        <v>570731.41</v>
      </c>
      <c r="I349" s="88">
        <v>556656.69999999995</v>
      </c>
      <c r="J349" s="88">
        <v>510879.71</v>
      </c>
      <c r="K349" s="147">
        <v>468031.85</v>
      </c>
      <c r="R349" s="87" t="s">
        <v>264</v>
      </c>
      <c r="S349" s="90">
        <v>1.6144000000000001</v>
      </c>
      <c r="T349" s="90">
        <v>1.78962</v>
      </c>
      <c r="U349" s="90">
        <v>1.75563</v>
      </c>
      <c r="V349" s="90">
        <v>1.46285</v>
      </c>
      <c r="W349" s="90">
        <v>1.1976100000000001</v>
      </c>
      <c r="X349" s="90">
        <v>1.20146</v>
      </c>
      <c r="Y349" s="90">
        <v>1.19475</v>
      </c>
      <c r="Z349" s="90">
        <v>1.1587400000000001</v>
      </c>
      <c r="AA349" s="90">
        <v>0.97143999999999997</v>
      </c>
      <c r="AB349" s="147">
        <v>1.11066</v>
      </c>
      <c r="AL349" s="91"/>
    </row>
    <row r="350" spans="1:38" x14ac:dyDescent="0.25">
      <c r="A350" s="87" t="s">
        <v>265</v>
      </c>
      <c r="B350" s="90">
        <v>8760362.3399999999</v>
      </c>
      <c r="C350" s="90">
        <v>7998342.9800000004</v>
      </c>
      <c r="D350" s="90">
        <v>7864407.0700000003</v>
      </c>
      <c r="E350" s="90">
        <v>7933693.8600000003</v>
      </c>
      <c r="F350" s="90">
        <v>7738699.9800000004</v>
      </c>
      <c r="G350" s="90">
        <v>7883185.3300000001</v>
      </c>
      <c r="H350" s="90">
        <v>8140184.4900000002</v>
      </c>
      <c r="I350" s="90">
        <v>8276469.4800000004</v>
      </c>
      <c r="J350" s="90">
        <v>7103980.7199999997</v>
      </c>
      <c r="K350" s="147">
        <v>6264765.0300000003</v>
      </c>
      <c r="R350" s="87" t="s">
        <v>265</v>
      </c>
      <c r="S350" s="88">
        <v>11.48448</v>
      </c>
      <c r="T350" s="88">
        <v>9.51844</v>
      </c>
      <c r="U350" s="88">
        <v>10.092919999999999</v>
      </c>
      <c r="V350" s="88">
        <v>10.719760000000001</v>
      </c>
      <c r="W350" s="88">
        <v>9.0638299999999994</v>
      </c>
      <c r="X350" s="88">
        <v>8.4801900000000003</v>
      </c>
      <c r="Y350" s="88">
        <v>8.6524099999999997</v>
      </c>
      <c r="Z350" s="88">
        <v>7.6428799999999999</v>
      </c>
      <c r="AA350" s="88">
        <v>9.0439000000000007</v>
      </c>
      <c r="AB350" s="147">
        <v>9.0544399999999996</v>
      </c>
      <c r="AL350" s="91"/>
    </row>
    <row r="351" spans="1:38" x14ac:dyDescent="0.25">
      <c r="A351" s="87" t="s">
        <v>266</v>
      </c>
      <c r="B351" s="88">
        <v>5886376.3200000003</v>
      </c>
      <c r="C351" s="88">
        <v>5065731.95</v>
      </c>
      <c r="D351" s="88">
        <v>4753522.82</v>
      </c>
      <c r="E351" s="88">
        <v>3586294.1</v>
      </c>
      <c r="F351" s="88">
        <v>3540942.31</v>
      </c>
      <c r="G351" s="88">
        <v>3659019.53</v>
      </c>
      <c r="H351" s="88">
        <v>3350639.53</v>
      </c>
      <c r="I351" s="88">
        <v>3536059.57</v>
      </c>
      <c r="J351" s="88">
        <v>3186341.11</v>
      </c>
      <c r="K351" s="147">
        <v>2987306.01</v>
      </c>
      <c r="R351" s="87" t="s">
        <v>266</v>
      </c>
      <c r="S351" s="90">
        <v>4.5630800000000002</v>
      </c>
      <c r="T351" s="90">
        <v>4.5514200000000002</v>
      </c>
      <c r="U351" s="90">
        <v>3.7517900000000002</v>
      </c>
      <c r="V351" s="90">
        <v>2.80837</v>
      </c>
      <c r="W351" s="90">
        <v>2.2669299999999999</v>
      </c>
      <c r="X351" s="90">
        <v>2.6042800000000002</v>
      </c>
      <c r="Y351" s="90">
        <v>1.76535</v>
      </c>
      <c r="Z351" s="90">
        <v>2.0487000000000002</v>
      </c>
      <c r="AA351" s="90">
        <v>2.222</v>
      </c>
      <c r="AB351" s="147">
        <v>2.2856200000000002</v>
      </c>
      <c r="AL351" s="91"/>
    </row>
    <row r="352" spans="1:38" x14ac:dyDescent="0.25">
      <c r="A352" s="87" t="s">
        <v>267</v>
      </c>
      <c r="B352" s="90">
        <v>5323864.8099999996</v>
      </c>
      <c r="C352" s="90">
        <v>4499351.67</v>
      </c>
      <c r="D352" s="90">
        <v>4570330.78</v>
      </c>
      <c r="E352" s="90">
        <v>4649494.3</v>
      </c>
      <c r="F352" s="90">
        <v>4869723.33</v>
      </c>
      <c r="G352" s="90">
        <v>4858451.29</v>
      </c>
      <c r="H352" s="90">
        <v>4783418.9800000004</v>
      </c>
      <c r="I352" s="90">
        <v>4468225.51</v>
      </c>
      <c r="J352" s="90">
        <v>5674938.46</v>
      </c>
      <c r="K352" s="90">
        <v>4423896.05</v>
      </c>
      <c r="R352" s="87" t="s">
        <v>267</v>
      </c>
      <c r="S352" s="88">
        <v>1.71031</v>
      </c>
      <c r="T352" s="88">
        <v>1.5222100000000001</v>
      </c>
      <c r="U352" s="88">
        <v>1.43459</v>
      </c>
      <c r="V352" s="88">
        <v>1.4270099999999999</v>
      </c>
      <c r="W352" s="88">
        <v>1.54816</v>
      </c>
      <c r="X352" s="88">
        <v>1.5301199999999999</v>
      </c>
      <c r="Y352" s="88">
        <v>1.6309499999999999</v>
      </c>
      <c r="Z352" s="88">
        <v>1.32576</v>
      </c>
      <c r="AA352" s="88">
        <v>1.7451099999999999</v>
      </c>
      <c r="AB352" s="89" t="s">
        <v>240</v>
      </c>
      <c r="AL352" s="91"/>
    </row>
    <row r="353" spans="1:38" ht="11.45" customHeight="1" x14ac:dyDescent="0.25"/>
    <row r="354" spans="1:38" x14ac:dyDescent="0.25">
      <c r="A354" s="83" t="s">
        <v>506</v>
      </c>
      <c r="R354" s="83" t="s">
        <v>506</v>
      </c>
    </row>
    <row r="355" spans="1:38" x14ac:dyDescent="0.25">
      <c r="A355" s="83" t="s">
        <v>240</v>
      </c>
      <c r="B355" s="82" t="s">
        <v>507</v>
      </c>
      <c r="R355" s="83" t="s">
        <v>240</v>
      </c>
      <c r="S355" s="82" t="s">
        <v>507</v>
      </c>
    </row>
    <row r="356" spans="1:38" x14ac:dyDescent="0.25">
      <c r="A356" s="83" t="s">
        <v>508</v>
      </c>
      <c r="R356" s="83" t="s">
        <v>508</v>
      </c>
    </row>
    <row r="357" spans="1:38" x14ac:dyDescent="0.25">
      <c r="A357" s="83" t="s">
        <v>595</v>
      </c>
      <c r="B357" s="149" t="s">
        <v>596</v>
      </c>
      <c r="R357" s="83" t="s">
        <v>595</v>
      </c>
      <c r="S357" s="149" t="s">
        <v>596</v>
      </c>
    </row>
    <row r="358" spans="1:38" x14ac:dyDescent="0.25">
      <c r="A358" s="83" t="s">
        <v>597</v>
      </c>
      <c r="B358" s="146" t="s">
        <v>598</v>
      </c>
      <c r="R358" s="83" t="s">
        <v>597</v>
      </c>
      <c r="S358" s="146" t="s">
        <v>598</v>
      </c>
    </row>
    <row r="360" spans="1:38" x14ac:dyDescent="0.25">
      <c r="R360" s="83" t="s">
        <v>218</v>
      </c>
      <c r="T360" s="82" t="s">
        <v>57</v>
      </c>
    </row>
    <row r="361" spans="1:38" x14ac:dyDescent="0.25">
      <c r="A361" s="83" t="s">
        <v>218</v>
      </c>
      <c r="C361" s="82" t="s">
        <v>57</v>
      </c>
      <c r="R361" s="83" t="s">
        <v>592</v>
      </c>
      <c r="T361" s="82" t="s">
        <v>593</v>
      </c>
    </row>
    <row r="362" spans="1:38" x14ac:dyDescent="0.25">
      <c r="A362" s="83" t="s">
        <v>592</v>
      </c>
      <c r="C362" s="82" t="s">
        <v>593</v>
      </c>
      <c r="R362" s="83" t="s">
        <v>501</v>
      </c>
      <c r="T362" s="82" t="s">
        <v>610</v>
      </c>
    </row>
    <row r="363" spans="1:38" x14ac:dyDescent="0.25">
      <c r="A363" s="83" t="s">
        <v>501</v>
      </c>
      <c r="C363" s="82" t="s">
        <v>610</v>
      </c>
      <c r="R363" s="83" t="s">
        <v>601</v>
      </c>
      <c r="T363" s="82" t="s">
        <v>602</v>
      </c>
    </row>
    <row r="364" spans="1:38" x14ac:dyDescent="0.25">
      <c r="A364" s="83" t="s">
        <v>222</v>
      </c>
      <c r="C364" s="82" t="s">
        <v>603</v>
      </c>
      <c r="R364" s="83" t="s">
        <v>222</v>
      </c>
      <c r="T364" s="82" t="s">
        <v>604</v>
      </c>
    </row>
    <row r="366" spans="1:38" x14ac:dyDescent="0.25">
      <c r="A366" s="84" t="s">
        <v>224</v>
      </c>
      <c r="B366" s="107" t="s">
        <v>226</v>
      </c>
      <c r="C366" s="107" t="s">
        <v>227</v>
      </c>
      <c r="D366" s="107" t="s">
        <v>228</v>
      </c>
      <c r="E366" s="107" t="s">
        <v>229</v>
      </c>
      <c r="F366" s="107" t="s">
        <v>230</v>
      </c>
      <c r="G366" s="107" t="s">
        <v>231</v>
      </c>
      <c r="H366" s="107" t="s">
        <v>232</v>
      </c>
      <c r="I366" s="107" t="s">
        <v>233</v>
      </c>
      <c r="J366" s="107" t="s">
        <v>234</v>
      </c>
      <c r="K366" s="152" t="s">
        <v>235</v>
      </c>
      <c r="L366" s="153"/>
      <c r="M366" s="153"/>
      <c r="R366" s="84" t="s">
        <v>224</v>
      </c>
      <c r="S366" s="92" t="s">
        <v>226</v>
      </c>
      <c r="T366" s="92" t="s">
        <v>227</v>
      </c>
      <c r="U366" s="92" t="s">
        <v>228</v>
      </c>
      <c r="V366" s="92" t="s">
        <v>229</v>
      </c>
      <c r="W366" s="92" t="s">
        <v>230</v>
      </c>
      <c r="X366" s="92" t="s">
        <v>231</v>
      </c>
      <c r="Y366" s="92" t="s">
        <v>232</v>
      </c>
      <c r="Z366" s="92" t="s">
        <v>233</v>
      </c>
      <c r="AA366" s="92" t="s">
        <v>234</v>
      </c>
      <c r="AB366" s="92" t="s">
        <v>235</v>
      </c>
      <c r="AL366" s="156"/>
    </row>
    <row r="367" spans="1:38" x14ac:dyDescent="0.25">
      <c r="A367" s="85" t="s">
        <v>237</v>
      </c>
      <c r="B367" s="86" t="s">
        <v>238</v>
      </c>
      <c r="C367" s="86" t="s">
        <v>238</v>
      </c>
      <c r="D367" s="86" t="s">
        <v>238</v>
      </c>
      <c r="E367" s="86" t="s">
        <v>238</v>
      </c>
      <c r="F367" s="86" t="s">
        <v>238</v>
      </c>
      <c r="G367" s="86" t="s">
        <v>238</v>
      </c>
      <c r="H367" s="86" t="s">
        <v>238</v>
      </c>
      <c r="I367" s="86" t="s">
        <v>238</v>
      </c>
      <c r="J367" s="86" t="s">
        <v>238</v>
      </c>
      <c r="K367" s="86" t="s">
        <v>238</v>
      </c>
      <c r="R367" s="85" t="s">
        <v>237</v>
      </c>
      <c r="S367" s="86" t="s">
        <v>238</v>
      </c>
      <c r="T367" s="86" t="s">
        <v>238</v>
      </c>
      <c r="U367" s="86" t="s">
        <v>238</v>
      </c>
      <c r="V367" s="86" t="s">
        <v>238</v>
      </c>
      <c r="W367" s="86" t="s">
        <v>238</v>
      </c>
      <c r="X367" s="86" t="s">
        <v>238</v>
      </c>
      <c r="Y367" s="86" t="s">
        <v>238</v>
      </c>
      <c r="Z367" s="86" t="s">
        <v>238</v>
      </c>
      <c r="AA367" s="86" t="s">
        <v>238</v>
      </c>
      <c r="AB367" s="86" t="s">
        <v>238</v>
      </c>
    </row>
    <row r="368" spans="1:38" x14ac:dyDescent="0.25">
      <c r="A368" s="87" t="s">
        <v>239</v>
      </c>
      <c r="B368" s="147">
        <v>3478872025.29</v>
      </c>
      <c r="C368" s="147">
        <v>3409615623.7399998</v>
      </c>
      <c r="D368" s="147">
        <v>3315551439.9099998</v>
      </c>
      <c r="E368" s="147">
        <v>3209407796.9099998</v>
      </c>
      <c r="F368" s="147">
        <v>3255765093.9099998</v>
      </c>
      <c r="G368" s="147">
        <v>3246862018.79</v>
      </c>
      <c r="H368" s="147">
        <v>3291725154.4299998</v>
      </c>
      <c r="I368" s="147">
        <v>3232177718.3000002</v>
      </c>
      <c r="J368" s="147">
        <v>3085859744.46</v>
      </c>
      <c r="K368" s="147">
        <v>2810332080.5500002</v>
      </c>
      <c r="L368" s="91"/>
      <c r="M368" s="91"/>
      <c r="R368" s="87" t="s">
        <v>239</v>
      </c>
      <c r="S368" s="147">
        <v>0.34288000000000002</v>
      </c>
      <c r="T368" s="147">
        <v>0.33404</v>
      </c>
      <c r="U368" s="147">
        <v>0.32116</v>
      </c>
      <c r="V368" s="147">
        <v>0.30399999999999999</v>
      </c>
      <c r="W368" s="147">
        <v>0.29765000000000003</v>
      </c>
      <c r="X368" s="147">
        <v>0.28906999999999999</v>
      </c>
      <c r="Y368" s="147">
        <v>0.28156999999999999</v>
      </c>
      <c r="Z368" s="147">
        <v>0.26724999999999999</v>
      </c>
      <c r="AA368" s="147">
        <v>0.24618999999999999</v>
      </c>
      <c r="AB368" s="147">
        <v>0.23371</v>
      </c>
      <c r="AL368" s="91"/>
    </row>
    <row r="369" spans="1:38" x14ac:dyDescent="0.25">
      <c r="A369" s="87" t="s">
        <v>241</v>
      </c>
      <c r="B369" s="90">
        <v>99293460.920000002</v>
      </c>
      <c r="C369" s="90">
        <v>95914489.159999996</v>
      </c>
      <c r="D369" s="90">
        <v>93358647.209999993</v>
      </c>
      <c r="E369" s="90">
        <v>91668335.900000006</v>
      </c>
      <c r="F369" s="90">
        <v>95838155.890000001</v>
      </c>
      <c r="G369" s="90">
        <v>94924301.730000004</v>
      </c>
      <c r="H369" s="90">
        <v>94428683.950000003</v>
      </c>
      <c r="I369" s="90">
        <v>94587090.549999997</v>
      </c>
      <c r="J369" s="90">
        <v>94271947.730000004</v>
      </c>
      <c r="K369" s="147">
        <v>87812345.530000001</v>
      </c>
      <c r="L369" s="91"/>
      <c r="M369" s="91"/>
      <c r="R369" s="87" t="s">
        <v>241</v>
      </c>
      <c r="S369" s="88">
        <v>0.29542000000000002</v>
      </c>
      <c r="T369" s="88">
        <v>0.27795999999999998</v>
      </c>
      <c r="U369" s="88">
        <v>0.26600000000000001</v>
      </c>
      <c r="V369" s="88">
        <v>0.25422</v>
      </c>
      <c r="W369" s="88">
        <v>0.25673000000000001</v>
      </c>
      <c r="X369" s="88">
        <v>0.24718000000000001</v>
      </c>
      <c r="Y369" s="88">
        <v>0.23784</v>
      </c>
      <c r="Z369" s="88">
        <v>0.2306</v>
      </c>
      <c r="AA369" s="88">
        <v>0.22083</v>
      </c>
      <c r="AB369" s="147">
        <v>0.21428</v>
      </c>
      <c r="AL369" s="91"/>
    </row>
    <row r="370" spans="1:38" x14ac:dyDescent="0.25">
      <c r="A370" s="87" t="s">
        <v>242</v>
      </c>
      <c r="B370" s="88">
        <v>61913470.530000001</v>
      </c>
      <c r="C370" s="88">
        <v>57108723.689999998</v>
      </c>
      <c r="D370" s="88">
        <v>52011093.259999998</v>
      </c>
      <c r="E370" s="88">
        <v>55479652.75</v>
      </c>
      <c r="F370" s="88">
        <v>58700926.229999997</v>
      </c>
      <c r="G370" s="88">
        <v>56680056.740000002</v>
      </c>
      <c r="H370" s="88">
        <v>58987224.049999997</v>
      </c>
      <c r="I370" s="88">
        <v>54800820.789999999</v>
      </c>
      <c r="J370" s="88">
        <v>53458634.18</v>
      </c>
      <c r="K370" s="147">
        <v>49095734.770000003</v>
      </c>
      <c r="L370" s="91"/>
      <c r="M370" s="91"/>
      <c r="R370" s="87" t="s">
        <v>242</v>
      </c>
      <c r="S370" s="90">
        <v>1.7101500000000001</v>
      </c>
      <c r="T370" s="90">
        <v>1.55348</v>
      </c>
      <c r="U370" s="90">
        <v>1.4347099999999999</v>
      </c>
      <c r="V370" s="90">
        <v>1.48671</v>
      </c>
      <c r="W370" s="90">
        <v>1.4835199999999999</v>
      </c>
      <c r="X370" s="90">
        <v>1.34951</v>
      </c>
      <c r="Y370" s="90">
        <v>1.3057099999999999</v>
      </c>
      <c r="Z370" s="90">
        <v>1.1249100000000001</v>
      </c>
      <c r="AA370" s="90">
        <v>1.0058</v>
      </c>
      <c r="AB370" s="147">
        <v>0.92349000000000003</v>
      </c>
      <c r="AL370" s="91"/>
    </row>
    <row r="371" spans="1:38" x14ac:dyDescent="0.25">
      <c r="A371" s="87" t="s">
        <v>243</v>
      </c>
      <c r="B371" s="90">
        <v>114988309.66</v>
      </c>
      <c r="C371" s="90">
        <v>110488963.09</v>
      </c>
      <c r="D371" s="90">
        <v>105695145.44</v>
      </c>
      <c r="E371" s="90">
        <v>105253718.40000001</v>
      </c>
      <c r="F371" s="90">
        <v>104671590.92</v>
      </c>
      <c r="G371" s="90">
        <v>106781363.20999999</v>
      </c>
      <c r="H371" s="90">
        <v>104926229.45</v>
      </c>
      <c r="I371" s="90">
        <v>105863716.81999999</v>
      </c>
      <c r="J371" s="90">
        <v>100042871.87</v>
      </c>
      <c r="K371" s="147">
        <v>97068673.5</v>
      </c>
      <c r="L371" s="91"/>
      <c r="M371" s="91"/>
      <c r="R371" s="87" t="s">
        <v>243</v>
      </c>
      <c r="S371" s="88">
        <v>0.77068000000000003</v>
      </c>
      <c r="T371" s="88">
        <v>0.75558999999999998</v>
      </c>
      <c r="U371" s="88">
        <v>0.73955000000000004</v>
      </c>
      <c r="V371" s="88">
        <v>0.73736000000000002</v>
      </c>
      <c r="W371" s="88">
        <v>0.68552999999999997</v>
      </c>
      <c r="X371" s="88">
        <v>0.66903999999999997</v>
      </c>
      <c r="Y371" s="88">
        <v>0.60145999999999999</v>
      </c>
      <c r="Z371" s="88">
        <v>0.55693999999999999</v>
      </c>
      <c r="AA371" s="88">
        <v>0.49086999999999997</v>
      </c>
      <c r="AB371" s="147">
        <v>0.49560999999999999</v>
      </c>
      <c r="AL371" s="91"/>
    </row>
    <row r="372" spans="1:38" x14ac:dyDescent="0.25">
      <c r="A372" s="87" t="s">
        <v>244</v>
      </c>
      <c r="B372" s="88">
        <v>91372412.549999997</v>
      </c>
      <c r="C372" s="88">
        <v>84668110.900000006</v>
      </c>
      <c r="D372" s="88">
        <v>83235345.810000002</v>
      </c>
      <c r="E372" s="88">
        <v>77387606.849999994</v>
      </c>
      <c r="F372" s="88">
        <v>77465084.120000005</v>
      </c>
      <c r="G372" s="88">
        <v>80484504.209999993</v>
      </c>
      <c r="H372" s="88">
        <v>80720322.150000006</v>
      </c>
      <c r="I372" s="88">
        <v>82360057.569999993</v>
      </c>
      <c r="J372" s="88">
        <v>75012532.219999999</v>
      </c>
      <c r="K372" s="147">
        <v>73525632.909999996</v>
      </c>
      <c r="L372" s="91"/>
      <c r="M372" s="91"/>
      <c r="R372" s="87" t="s">
        <v>244</v>
      </c>
      <c r="S372" s="90">
        <v>0.42715999999999998</v>
      </c>
      <c r="T372" s="90">
        <v>0.38521</v>
      </c>
      <c r="U372" s="90">
        <v>0.37182999999999999</v>
      </c>
      <c r="V372" s="90">
        <v>0.33561000000000002</v>
      </c>
      <c r="W372" s="90">
        <v>0.32696999999999998</v>
      </c>
      <c r="X372" s="90">
        <v>0.3276</v>
      </c>
      <c r="Y372" s="90">
        <v>0.31489</v>
      </c>
      <c r="Z372" s="90">
        <v>0.31396000000000002</v>
      </c>
      <c r="AA372" s="90">
        <v>0.27737000000000001</v>
      </c>
      <c r="AB372" s="147">
        <v>0.27034999999999998</v>
      </c>
      <c r="AL372" s="91"/>
    </row>
    <row r="373" spans="1:38" x14ac:dyDescent="0.25">
      <c r="A373" s="87" t="s">
        <v>245</v>
      </c>
      <c r="B373" s="90">
        <v>786130219.88999999</v>
      </c>
      <c r="C373" s="90">
        <v>801809125.33000004</v>
      </c>
      <c r="D373" s="90">
        <v>810009825.04999995</v>
      </c>
      <c r="E373" s="90">
        <v>763882070.39999998</v>
      </c>
      <c r="F373" s="90">
        <v>773278734.73000002</v>
      </c>
      <c r="G373" s="90">
        <v>768717005.53999996</v>
      </c>
      <c r="H373" s="90">
        <v>758278258.48000002</v>
      </c>
      <c r="I373" s="90">
        <v>733677777.03999996</v>
      </c>
      <c r="J373" s="90">
        <v>678248829.77999997</v>
      </c>
      <c r="K373" s="147">
        <v>610600344.14999998</v>
      </c>
      <c r="L373" s="91"/>
      <c r="M373" s="91"/>
      <c r="R373" s="87" t="s">
        <v>307</v>
      </c>
      <c r="S373" s="88">
        <v>0.3251</v>
      </c>
      <c r="T373" s="88">
        <v>0.32517000000000001</v>
      </c>
      <c r="U373" s="88">
        <v>0.32042999999999999</v>
      </c>
      <c r="V373" s="88">
        <v>0.28986000000000001</v>
      </c>
      <c r="W373" s="88">
        <v>0.28408</v>
      </c>
      <c r="X373" s="88">
        <v>0.27235999999999999</v>
      </c>
      <c r="Y373" s="88">
        <v>0.25756000000000001</v>
      </c>
      <c r="Z373" s="88">
        <v>0.24173</v>
      </c>
      <c r="AA373" s="88">
        <v>0.21665000000000001</v>
      </c>
      <c r="AB373" s="147">
        <v>0.20018</v>
      </c>
      <c r="AL373" s="91"/>
    </row>
    <row r="374" spans="1:38" x14ac:dyDescent="0.25">
      <c r="A374" s="87" t="s">
        <v>246</v>
      </c>
      <c r="B374" s="88">
        <v>20501727.260000002</v>
      </c>
      <c r="C374" s="88">
        <v>20085806.960000001</v>
      </c>
      <c r="D374" s="88">
        <v>22284170.620000001</v>
      </c>
      <c r="E374" s="88">
        <v>21013102.800000001</v>
      </c>
      <c r="F374" s="88">
        <v>17591539.370000001</v>
      </c>
      <c r="G374" s="88">
        <v>19163618.059999999</v>
      </c>
      <c r="H374" s="88">
        <v>20497985.579999998</v>
      </c>
      <c r="I374" s="88">
        <v>19491088.23</v>
      </c>
      <c r="J374" s="88">
        <v>13915765.65</v>
      </c>
      <c r="K374" s="147">
        <v>10790872.890000001</v>
      </c>
      <c r="L374" s="91"/>
      <c r="M374" s="91"/>
      <c r="R374" s="87" t="s">
        <v>246</v>
      </c>
      <c r="S374" s="90">
        <v>1.4018600000000001</v>
      </c>
      <c r="T374" s="90">
        <v>1.28291</v>
      </c>
      <c r="U374" s="90">
        <v>1.345</v>
      </c>
      <c r="V374" s="90">
        <v>1.2019500000000001</v>
      </c>
      <c r="W374" s="90">
        <v>0.98328000000000004</v>
      </c>
      <c r="X374" s="90">
        <v>1.0222899999999999</v>
      </c>
      <c r="Y374" s="90">
        <v>0.99138000000000004</v>
      </c>
      <c r="Z374" s="90">
        <v>0.86838000000000004</v>
      </c>
      <c r="AA374" s="90">
        <v>0.57770999999999995</v>
      </c>
      <c r="AB374" s="147">
        <v>0.45951999999999998</v>
      </c>
      <c r="AL374" s="91"/>
    </row>
    <row r="375" spans="1:38" x14ac:dyDescent="0.25">
      <c r="A375" s="87" t="s">
        <v>247</v>
      </c>
      <c r="B375" s="90">
        <v>51990496.740000002</v>
      </c>
      <c r="C375" s="90">
        <v>53705383.32</v>
      </c>
      <c r="D375" s="90">
        <v>54155176.700000003</v>
      </c>
      <c r="E375" s="90">
        <v>54490453.07</v>
      </c>
      <c r="F375" s="90">
        <v>56800644.329999998</v>
      </c>
      <c r="G375" s="90">
        <v>61690906.240000002</v>
      </c>
      <c r="H375" s="90">
        <v>64314011.409999996</v>
      </c>
      <c r="I375" s="90">
        <v>65482472.270000003</v>
      </c>
      <c r="J375" s="90">
        <v>63700941.399999999</v>
      </c>
      <c r="K375" s="147">
        <v>51977301.850000001</v>
      </c>
      <c r="L375" s="91"/>
      <c r="M375" s="91"/>
      <c r="R375" s="87" t="s">
        <v>247</v>
      </c>
      <c r="S375" s="88">
        <v>0.33531</v>
      </c>
      <c r="T375" s="88">
        <v>0.33876000000000001</v>
      </c>
      <c r="U375" s="88">
        <v>0.33001000000000003</v>
      </c>
      <c r="V375" s="88">
        <v>0.30531000000000003</v>
      </c>
      <c r="W375" s="88">
        <v>0.23269999999999999</v>
      </c>
      <c r="X375" s="88">
        <v>0.24596999999999999</v>
      </c>
      <c r="Y375" s="88">
        <v>0.23469000000000001</v>
      </c>
      <c r="Z375" s="88">
        <v>0.21379999999999999</v>
      </c>
      <c r="AA375" s="88">
        <v>0.18998000000000001</v>
      </c>
      <c r="AB375" s="147">
        <v>0.14882000000000001</v>
      </c>
      <c r="AL375" s="91"/>
    </row>
    <row r="376" spans="1:38" x14ac:dyDescent="0.25">
      <c r="A376" s="87" t="s">
        <v>248</v>
      </c>
      <c r="B376" s="88">
        <v>105259826.36</v>
      </c>
      <c r="C376" s="88">
        <v>104099771.75</v>
      </c>
      <c r="D376" s="88">
        <v>96671146.299999997</v>
      </c>
      <c r="E376" s="88">
        <v>93546610.040000007</v>
      </c>
      <c r="F376" s="88">
        <v>89800491.569999993</v>
      </c>
      <c r="G376" s="88">
        <v>87848505.719999999</v>
      </c>
      <c r="H376" s="88">
        <v>93559343.299999997</v>
      </c>
      <c r="I376" s="150">
        <v>93092430.230000004</v>
      </c>
      <c r="J376" s="150">
        <v>87367245.329999998</v>
      </c>
      <c r="K376" s="147">
        <v>74731612.609999999</v>
      </c>
      <c r="L376" s="91"/>
      <c r="M376" s="91"/>
      <c r="R376" s="87" t="s">
        <v>248</v>
      </c>
      <c r="S376" s="90">
        <v>0.59075</v>
      </c>
      <c r="T376" s="90">
        <v>0.62653999999999999</v>
      </c>
      <c r="U376" s="90">
        <v>0.60621000000000003</v>
      </c>
      <c r="V376" s="90">
        <v>0.59777000000000002</v>
      </c>
      <c r="W376" s="90">
        <v>0.57625000000000004</v>
      </c>
      <c r="X376" s="90">
        <v>0.57720000000000005</v>
      </c>
      <c r="Y376" s="90">
        <v>0.60616999999999999</v>
      </c>
      <c r="Z376" s="150">
        <v>0.59823999999999999</v>
      </c>
      <c r="AA376" s="150">
        <v>0.55030000000000001</v>
      </c>
      <c r="AB376" s="147">
        <v>0.51492000000000004</v>
      </c>
      <c r="AL376" s="91"/>
    </row>
    <row r="377" spans="1:38" x14ac:dyDescent="0.25">
      <c r="A377" s="87" t="s">
        <v>249</v>
      </c>
      <c r="B377" s="90">
        <v>295809491.62</v>
      </c>
      <c r="C377" s="90">
        <v>292266106.66000003</v>
      </c>
      <c r="D377" s="90">
        <v>264726291.99000001</v>
      </c>
      <c r="E377" s="90">
        <v>267731187.19</v>
      </c>
      <c r="F377" s="90">
        <v>278187717.52999997</v>
      </c>
      <c r="G377" s="90">
        <v>265242703.28</v>
      </c>
      <c r="H377" s="90">
        <v>280710723.39999998</v>
      </c>
      <c r="I377" s="90">
        <v>275084382.64999998</v>
      </c>
      <c r="J377" s="90">
        <v>257482861.00999999</v>
      </c>
      <c r="K377" s="151">
        <v>217218509</v>
      </c>
      <c r="L377" s="91"/>
      <c r="M377" s="91"/>
      <c r="R377" s="87" t="s">
        <v>249</v>
      </c>
      <c r="S377" s="88">
        <v>0.30176999999999998</v>
      </c>
      <c r="T377" s="88">
        <v>0.30819000000000002</v>
      </c>
      <c r="U377" s="88">
        <v>0.28389999999999999</v>
      </c>
      <c r="V377" s="88">
        <v>0.28483999999999998</v>
      </c>
      <c r="W377" s="88">
        <v>0.28431000000000001</v>
      </c>
      <c r="X377" s="88">
        <v>0.26244000000000001</v>
      </c>
      <c r="Y377" s="88">
        <v>0.26654</v>
      </c>
      <c r="Z377" s="88">
        <v>0.25263999999999998</v>
      </c>
      <c r="AA377" s="88">
        <v>0.22817000000000001</v>
      </c>
      <c r="AB377" s="150">
        <v>0.21210000000000001</v>
      </c>
      <c r="AL377" s="91"/>
    </row>
    <row r="378" spans="1:38" x14ac:dyDescent="0.25">
      <c r="A378" s="87" t="s">
        <v>250</v>
      </c>
      <c r="B378" s="88">
        <v>371223066.06999999</v>
      </c>
      <c r="C378" s="88">
        <v>365910622.58999997</v>
      </c>
      <c r="D378" s="88">
        <v>365614759.61000001</v>
      </c>
      <c r="E378" s="88">
        <v>345438556.54000002</v>
      </c>
      <c r="F378" s="88">
        <v>345914243.06</v>
      </c>
      <c r="G378" s="88">
        <v>345632814.69</v>
      </c>
      <c r="H378" s="88">
        <v>349962762.75999999</v>
      </c>
      <c r="I378" s="88">
        <v>337607438.37</v>
      </c>
      <c r="J378" s="88">
        <v>331003152.63999999</v>
      </c>
      <c r="K378" s="147">
        <v>300680385.5</v>
      </c>
      <c r="L378" s="91"/>
      <c r="M378" s="91"/>
      <c r="R378" s="87" t="s">
        <v>250</v>
      </c>
      <c r="S378" s="90">
        <v>0.20080999999999999</v>
      </c>
      <c r="T378" s="90">
        <v>0.19511999999999999</v>
      </c>
      <c r="U378" s="90">
        <v>0.19244</v>
      </c>
      <c r="V378" s="90">
        <v>0.17924000000000001</v>
      </c>
      <c r="W378" s="90">
        <v>0.17582</v>
      </c>
      <c r="X378" s="90">
        <v>0.17308999999999999</v>
      </c>
      <c r="Y378" s="90">
        <v>0.17104</v>
      </c>
      <c r="Z378" s="90">
        <v>0.16063</v>
      </c>
      <c r="AA378" s="90">
        <v>0.15259</v>
      </c>
      <c r="AB378" s="147">
        <v>0.14637</v>
      </c>
      <c r="AL378" s="91"/>
    </row>
    <row r="379" spans="1:38" x14ac:dyDescent="0.25">
      <c r="A379" s="87" t="s">
        <v>251</v>
      </c>
      <c r="B379" s="90">
        <v>21606900.370000001</v>
      </c>
      <c r="C379" s="90">
        <v>19940505.030000001</v>
      </c>
      <c r="D379" s="90">
        <v>18970160.460000001</v>
      </c>
      <c r="E379" s="91">
        <v>18265569</v>
      </c>
      <c r="F379" s="90">
        <v>18277193.050000001</v>
      </c>
      <c r="G379" s="90">
        <v>18113202.699999999</v>
      </c>
      <c r="H379" s="90">
        <v>18847626.949999999</v>
      </c>
      <c r="I379" s="90">
        <v>17954504.460000001</v>
      </c>
      <c r="J379" s="90">
        <v>18049726.5</v>
      </c>
      <c r="K379" s="147">
        <v>17495125.32</v>
      </c>
      <c r="L379" s="91"/>
      <c r="M379" s="91"/>
      <c r="R379" s="87" t="s">
        <v>251</v>
      </c>
      <c r="S379" s="88">
        <v>0.55706999999999995</v>
      </c>
      <c r="T379" s="88">
        <v>0.53161999999999998</v>
      </c>
      <c r="U379" s="88">
        <v>0.51239999999999997</v>
      </c>
      <c r="V379" s="88">
        <v>0.49861</v>
      </c>
      <c r="W379" s="88">
        <v>0.48709999999999998</v>
      </c>
      <c r="X379" s="88">
        <v>0.46143000000000001</v>
      </c>
      <c r="Y379" s="88">
        <v>0.45593</v>
      </c>
      <c r="Z379" s="88">
        <v>0.41343000000000002</v>
      </c>
      <c r="AA379" s="88">
        <v>0.39450000000000002</v>
      </c>
      <c r="AB379" s="147">
        <v>0.41636000000000001</v>
      </c>
      <c r="AL379" s="91"/>
    </row>
    <row r="380" spans="1:38" x14ac:dyDescent="0.25">
      <c r="A380" s="87" t="s">
        <v>252</v>
      </c>
      <c r="B380" s="88">
        <v>395269764.47000003</v>
      </c>
      <c r="C380" s="88">
        <v>378277834.56</v>
      </c>
      <c r="D380" s="88">
        <v>344015278.07999998</v>
      </c>
      <c r="E380" s="88">
        <v>327670703.66000003</v>
      </c>
      <c r="F380" s="88">
        <v>335802626.88</v>
      </c>
      <c r="G380" s="88">
        <v>334013648.88999999</v>
      </c>
      <c r="H380" s="88">
        <v>336051561.63</v>
      </c>
      <c r="I380" s="88">
        <v>329815080.75999999</v>
      </c>
      <c r="J380" s="88">
        <v>322917603.38</v>
      </c>
      <c r="K380" s="150">
        <v>294950452.27999997</v>
      </c>
      <c r="L380" s="91"/>
      <c r="M380" s="91"/>
      <c r="R380" s="87" t="s">
        <v>252</v>
      </c>
      <c r="S380" s="90">
        <v>0.26691999999999999</v>
      </c>
      <c r="T380" s="90">
        <v>0.25945000000000001</v>
      </c>
      <c r="U380" s="90">
        <v>0.23699999999999999</v>
      </c>
      <c r="V380" s="90">
        <v>0.22400999999999999</v>
      </c>
      <c r="W380" s="90">
        <v>0.22567000000000001</v>
      </c>
      <c r="X380" s="90">
        <v>0.21934999999999999</v>
      </c>
      <c r="Y380" s="90">
        <v>0.21572</v>
      </c>
      <c r="Z380" s="90">
        <v>0.20749000000000001</v>
      </c>
      <c r="AA380" s="90">
        <v>0.20039999999999999</v>
      </c>
      <c r="AB380" s="150">
        <v>0.19683999999999999</v>
      </c>
      <c r="AL380" s="91"/>
    </row>
    <row r="381" spans="1:38" x14ac:dyDescent="0.25">
      <c r="A381" s="87" t="s">
        <v>253</v>
      </c>
      <c r="B381" s="90">
        <v>7536453.96</v>
      </c>
      <c r="C381" s="90">
        <v>6917827.9000000004</v>
      </c>
      <c r="D381" s="90">
        <v>6283243.6399999997</v>
      </c>
      <c r="E381" s="90">
        <v>6626792.96</v>
      </c>
      <c r="F381" s="90">
        <v>6446855.1399999997</v>
      </c>
      <c r="G381" s="90">
        <v>6846846.0599999996</v>
      </c>
      <c r="H381" s="90">
        <v>7120881.4699999997</v>
      </c>
      <c r="I381" s="90">
        <v>7260950.1799999997</v>
      </c>
      <c r="J381" s="90">
        <v>6986622.9400000004</v>
      </c>
      <c r="K381" s="147">
        <v>6907853.6600000001</v>
      </c>
      <c r="L381" s="91"/>
      <c r="M381" s="91"/>
      <c r="R381" s="87" t="s">
        <v>253</v>
      </c>
      <c r="S381" s="88">
        <v>0.42835000000000001</v>
      </c>
      <c r="T381" s="88">
        <v>0.40128000000000003</v>
      </c>
      <c r="U381" s="88">
        <v>0.39289000000000002</v>
      </c>
      <c r="V381" s="88">
        <v>0.43397000000000002</v>
      </c>
      <c r="W381" s="88">
        <v>0.41182000000000002</v>
      </c>
      <c r="X381" s="88">
        <v>0.41341</v>
      </c>
      <c r="Y381" s="88">
        <v>0.40292</v>
      </c>
      <c r="Z381" s="88">
        <v>0.38562000000000002</v>
      </c>
      <c r="AA381" s="88">
        <v>0.34655999999999998</v>
      </c>
      <c r="AB381" s="147">
        <v>0.35975000000000001</v>
      </c>
      <c r="AL381" s="91"/>
    </row>
    <row r="382" spans="1:38" x14ac:dyDescent="0.25">
      <c r="A382" s="87" t="s">
        <v>254</v>
      </c>
      <c r="B382" s="147">
        <v>10543982.199999999</v>
      </c>
      <c r="C382" s="147">
        <v>10298278.369999999</v>
      </c>
      <c r="D382" s="147">
        <v>10048678.470000001</v>
      </c>
      <c r="E382" s="147">
        <v>9952202.0700000003</v>
      </c>
      <c r="F382" s="147">
        <v>10201045.74</v>
      </c>
      <c r="G382" s="147">
        <v>10070417.92</v>
      </c>
      <c r="H382" s="147">
        <v>10198414.630000001</v>
      </c>
      <c r="I382" s="147">
        <v>10675729.68</v>
      </c>
      <c r="J382" s="147">
        <v>10868442.18</v>
      </c>
      <c r="K382" s="147">
        <v>9912580.5399999991</v>
      </c>
      <c r="L382" s="91"/>
      <c r="M382" s="91"/>
      <c r="R382" s="87" t="s">
        <v>254</v>
      </c>
      <c r="S382" s="147">
        <v>0.60555000000000003</v>
      </c>
      <c r="T382" s="147">
        <v>0.52661000000000002</v>
      </c>
      <c r="U382" s="147">
        <v>0.50063000000000002</v>
      </c>
      <c r="V382" s="147">
        <v>0.47839999999999999</v>
      </c>
      <c r="W382" s="147">
        <v>0.47198000000000001</v>
      </c>
      <c r="X382" s="147">
        <v>0.45429999999999998</v>
      </c>
      <c r="Y382" s="147">
        <v>0.43260999999999999</v>
      </c>
      <c r="Z382" s="147">
        <v>0.42183999999999999</v>
      </c>
      <c r="AA382" s="147">
        <v>0.40719</v>
      </c>
      <c r="AB382" s="147">
        <v>0.38603999999999999</v>
      </c>
      <c r="AL382" s="91"/>
    </row>
    <row r="383" spans="1:38" x14ac:dyDescent="0.25">
      <c r="A383" s="87" t="s">
        <v>255</v>
      </c>
      <c r="B383" s="147">
        <v>19226351.710000001</v>
      </c>
      <c r="C383" s="147">
        <v>19018328.16</v>
      </c>
      <c r="D383" s="147">
        <v>17853463.859999999</v>
      </c>
      <c r="E383" s="147">
        <v>18616733.280000001</v>
      </c>
      <c r="F383" s="147">
        <v>19360889.48</v>
      </c>
      <c r="G383" s="147">
        <v>18963050.32</v>
      </c>
      <c r="H383" s="147">
        <v>19888358.82</v>
      </c>
      <c r="I383" s="147">
        <v>20525701.550000001</v>
      </c>
      <c r="J383" s="147">
        <v>20886234.449999999</v>
      </c>
      <c r="K383" s="147">
        <v>20642662.300000001</v>
      </c>
      <c r="L383" s="91"/>
      <c r="M383" s="91"/>
      <c r="R383" s="87" t="s">
        <v>255</v>
      </c>
      <c r="S383" s="147">
        <v>0.68174000000000001</v>
      </c>
      <c r="T383" s="147">
        <v>0.62919000000000003</v>
      </c>
      <c r="U383" s="147">
        <v>0.56196000000000002</v>
      </c>
      <c r="V383" s="147">
        <v>0.56276999999999999</v>
      </c>
      <c r="W383" s="147">
        <v>0.57574999999999998</v>
      </c>
      <c r="X383" s="147">
        <v>0.54185000000000005</v>
      </c>
      <c r="Y383" s="147">
        <v>0.52363000000000004</v>
      </c>
      <c r="Z383" s="147">
        <v>0.50151000000000001</v>
      </c>
      <c r="AA383" s="147">
        <v>0.47576000000000002</v>
      </c>
      <c r="AB383" s="147">
        <v>0.46421000000000001</v>
      </c>
      <c r="AL383" s="91"/>
    </row>
    <row r="384" spans="1:38" x14ac:dyDescent="0.25">
      <c r="A384" s="87" t="s">
        <v>256</v>
      </c>
      <c r="B384" s="147">
        <v>7567313.2000000002</v>
      </c>
      <c r="C384" s="147">
        <v>7599469.4299999997</v>
      </c>
      <c r="D384" s="147">
        <v>7604797.6799999997</v>
      </c>
      <c r="E384" s="147">
        <v>7670927.79</v>
      </c>
      <c r="F384" s="147">
        <v>8502224.7400000002</v>
      </c>
      <c r="G384" s="147">
        <v>8358886.6600000001</v>
      </c>
      <c r="H384" s="147">
        <v>8383398.8099999996</v>
      </c>
      <c r="I384" s="147">
        <v>8528245.4000000004</v>
      </c>
      <c r="J384" s="147">
        <v>9138334.2699999996</v>
      </c>
      <c r="K384" s="147">
        <v>8389483.0500000007</v>
      </c>
      <c r="L384" s="91"/>
      <c r="M384" s="91"/>
      <c r="R384" s="87" t="s">
        <v>256</v>
      </c>
      <c r="S384" s="147">
        <v>0.19012999999999999</v>
      </c>
      <c r="T384" s="147">
        <v>0.18232000000000001</v>
      </c>
      <c r="U384" s="147">
        <v>0.17276</v>
      </c>
      <c r="V384" s="147">
        <v>0.16583999999999999</v>
      </c>
      <c r="W384" s="147">
        <v>0.17163</v>
      </c>
      <c r="X384" s="147">
        <v>0.16267000000000001</v>
      </c>
      <c r="Y384" s="147">
        <v>0.15814</v>
      </c>
      <c r="Z384" s="147">
        <v>0.15548999999999999</v>
      </c>
      <c r="AA384" s="147">
        <v>0.16053999999999999</v>
      </c>
      <c r="AB384" s="147">
        <v>0.14338999999999999</v>
      </c>
      <c r="AL384" s="91"/>
    </row>
    <row r="385" spans="1:38" x14ac:dyDescent="0.25">
      <c r="A385" s="87" t="s">
        <v>257</v>
      </c>
      <c r="B385" s="90">
        <v>55413242.600000001</v>
      </c>
      <c r="C385" s="90">
        <v>50182622.829999998</v>
      </c>
      <c r="D385" s="90">
        <v>48694034.609999999</v>
      </c>
      <c r="E385" s="90">
        <v>49658557.210000001</v>
      </c>
      <c r="F385" s="90">
        <v>51736283.93</v>
      </c>
      <c r="G385" s="90">
        <v>51612885.890000001</v>
      </c>
      <c r="H385" s="90">
        <v>53698207.490000002</v>
      </c>
      <c r="I385" s="90">
        <v>54244878.189999998</v>
      </c>
      <c r="J385" s="90">
        <v>52813603.600000001</v>
      </c>
      <c r="K385" s="147">
        <v>51294264.219999999</v>
      </c>
      <c r="L385" s="91"/>
      <c r="M385" s="91"/>
      <c r="R385" s="87" t="s">
        <v>257</v>
      </c>
      <c r="S385" s="88">
        <v>0.63714999999999999</v>
      </c>
      <c r="T385" s="88">
        <v>0.59441999999999995</v>
      </c>
      <c r="U385" s="88">
        <v>0.56372999999999995</v>
      </c>
      <c r="V385" s="88">
        <v>0.55284999999999995</v>
      </c>
      <c r="W385" s="88">
        <v>0.54422999999999999</v>
      </c>
      <c r="X385" s="88">
        <v>0.52322000000000002</v>
      </c>
      <c r="Y385" s="88">
        <v>0.49835000000000002</v>
      </c>
      <c r="Z385" s="88">
        <v>0.47200999999999999</v>
      </c>
      <c r="AA385" s="88">
        <v>0.42704999999999999</v>
      </c>
      <c r="AB385" s="147">
        <v>0.441</v>
      </c>
      <c r="AL385" s="91"/>
    </row>
    <row r="386" spans="1:38" x14ac:dyDescent="0.25">
      <c r="A386" s="87" t="s">
        <v>258</v>
      </c>
      <c r="B386" s="88">
        <v>3061958.11</v>
      </c>
      <c r="C386" s="88">
        <v>3244079.25</v>
      </c>
      <c r="D386" s="88">
        <v>2941430.48</v>
      </c>
      <c r="E386" s="88">
        <v>2995231.32</v>
      </c>
      <c r="F386" s="88">
        <v>2307836.84</v>
      </c>
      <c r="G386" s="88">
        <v>1947755.2</v>
      </c>
      <c r="H386" s="88">
        <v>2161195.33</v>
      </c>
      <c r="I386" s="88">
        <v>2229266.17</v>
      </c>
      <c r="J386" s="88">
        <v>2334659.66</v>
      </c>
      <c r="K386" s="147">
        <v>1858949.19</v>
      </c>
      <c r="L386" s="91"/>
      <c r="M386" s="91"/>
      <c r="R386" s="87" t="s">
        <v>258</v>
      </c>
      <c r="S386" s="90">
        <v>0.50670000000000004</v>
      </c>
      <c r="T386" s="90">
        <v>0.50082000000000004</v>
      </c>
      <c r="U386" s="90">
        <v>0.41904999999999998</v>
      </c>
      <c r="V386" s="90">
        <v>0.38817000000000002</v>
      </c>
      <c r="W386" s="90">
        <v>0.25963000000000003</v>
      </c>
      <c r="X386" s="90">
        <v>0.20818999999999999</v>
      </c>
      <c r="Y386" s="90">
        <v>0.20299</v>
      </c>
      <c r="Z386" s="90">
        <v>0.19405</v>
      </c>
      <c r="AA386" s="90">
        <v>0.18609000000000001</v>
      </c>
      <c r="AB386" s="147">
        <v>0.15692</v>
      </c>
      <c r="AL386" s="91"/>
    </row>
    <row r="387" spans="1:38" x14ac:dyDescent="0.25">
      <c r="A387" s="87" t="s">
        <v>259</v>
      </c>
      <c r="B387" s="147">
        <v>180975817.05000001</v>
      </c>
      <c r="C387" s="147">
        <v>177288166.03999999</v>
      </c>
      <c r="D387" s="147">
        <v>176295776.75999999</v>
      </c>
      <c r="E387" s="147">
        <v>175814265.46000001</v>
      </c>
      <c r="F387" s="147">
        <v>181696699.58000001</v>
      </c>
      <c r="G387" s="147">
        <v>180445787.87</v>
      </c>
      <c r="H387" s="147">
        <v>178040494.16999999</v>
      </c>
      <c r="I387" s="147">
        <v>173383532.13999999</v>
      </c>
      <c r="J387" s="147">
        <v>169067571.66</v>
      </c>
      <c r="K387" s="147">
        <v>151551724.06</v>
      </c>
      <c r="L387" s="91"/>
      <c r="M387" s="91"/>
      <c r="R387" s="87" t="s">
        <v>259</v>
      </c>
      <c r="S387" s="147">
        <v>0.30886000000000002</v>
      </c>
      <c r="T387" s="147">
        <v>0.30032999999999999</v>
      </c>
      <c r="U387" s="147">
        <v>0.29593999999999998</v>
      </c>
      <c r="V387" s="147">
        <v>0.29069</v>
      </c>
      <c r="W387" s="147">
        <v>0.29266999999999999</v>
      </c>
      <c r="X387" s="147">
        <v>0.28425</v>
      </c>
      <c r="Y387" s="147">
        <v>0.26912000000000003</v>
      </c>
      <c r="Z387" s="147">
        <v>0.25033</v>
      </c>
      <c r="AA387" s="147">
        <v>0.23321</v>
      </c>
      <c r="AB387" s="147">
        <v>0.21234</v>
      </c>
      <c r="AL387" s="91"/>
    </row>
    <row r="388" spans="1:38" x14ac:dyDescent="0.25">
      <c r="A388" s="87" t="s">
        <v>260</v>
      </c>
      <c r="B388" s="88">
        <v>62250412.030000001</v>
      </c>
      <c r="C388" s="88">
        <v>59376629.469999999</v>
      </c>
      <c r="D388" s="88">
        <v>58012217.32</v>
      </c>
      <c r="E388" s="88">
        <v>55653897.880000003</v>
      </c>
      <c r="F388" s="88">
        <v>56748889.140000001</v>
      </c>
      <c r="G388" s="88">
        <v>56111858.539999999</v>
      </c>
      <c r="H388" s="88">
        <v>59154756.939999998</v>
      </c>
      <c r="I388" s="88">
        <v>57127635.619999997</v>
      </c>
      <c r="J388" s="88">
        <v>60175968.859999999</v>
      </c>
      <c r="K388" s="147">
        <v>53522392.740000002</v>
      </c>
      <c r="L388" s="91"/>
      <c r="M388" s="91"/>
      <c r="R388" s="87" t="s">
        <v>260</v>
      </c>
      <c r="S388" s="90">
        <v>0.22522</v>
      </c>
      <c r="T388" s="90">
        <v>0.20941000000000001</v>
      </c>
      <c r="U388" s="90">
        <v>0.20100000000000001</v>
      </c>
      <c r="V388" s="90">
        <v>0.18723999999999999</v>
      </c>
      <c r="W388" s="90">
        <v>0.18482999999999999</v>
      </c>
      <c r="X388" s="90">
        <v>0.17593</v>
      </c>
      <c r="Y388" s="90">
        <v>0.17957000000000001</v>
      </c>
      <c r="Z388" s="90">
        <v>0.16586999999999999</v>
      </c>
      <c r="AA388" s="90">
        <v>0.16936999999999999</v>
      </c>
      <c r="AB388" s="147">
        <v>0.1573</v>
      </c>
      <c r="AL388" s="91"/>
    </row>
    <row r="389" spans="1:38" x14ac:dyDescent="0.25">
      <c r="A389" s="87" t="s">
        <v>261</v>
      </c>
      <c r="B389" s="90">
        <v>371622457.10000002</v>
      </c>
      <c r="C389" s="90">
        <v>362521628.04000002</v>
      </c>
      <c r="D389" s="90">
        <v>359682462.41000003</v>
      </c>
      <c r="E389" s="90">
        <v>351199445.24000001</v>
      </c>
      <c r="F389" s="90">
        <v>352771634.66000003</v>
      </c>
      <c r="G389" s="90">
        <v>360689316.99000001</v>
      </c>
      <c r="H389" s="90">
        <v>375316548.55000001</v>
      </c>
      <c r="I389" s="90">
        <v>374641866.70999998</v>
      </c>
      <c r="J389" s="90">
        <v>358813534.52999997</v>
      </c>
      <c r="K389" s="147">
        <v>343141136.5</v>
      </c>
      <c r="L389" s="91"/>
      <c r="M389" s="91"/>
      <c r="R389" s="87" t="s">
        <v>261</v>
      </c>
      <c r="S389" s="88">
        <v>1.1133599999999999</v>
      </c>
      <c r="T389" s="88">
        <v>1.05521</v>
      </c>
      <c r="U389" s="88">
        <v>1.03356</v>
      </c>
      <c r="V389" s="88">
        <v>0.96904000000000001</v>
      </c>
      <c r="W389" s="88">
        <v>0.92366000000000004</v>
      </c>
      <c r="X389" s="88">
        <v>0.95594000000000001</v>
      </c>
      <c r="Y389" s="88">
        <v>0.91427999999999998</v>
      </c>
      <c r="Z389" s="88">
        <v>0.85951999999999995</v>
      </c>
      <c r="AA389" s="88">
        <v>0.76488</v>
      </c>
      <c r="AB389" s="147">
        <v>0.74441000000000002</v>
      </c>
      <c r="AL389" s="91"/>
    </row>
    <row r="390" spans="1:38" x14ac:dyDescent="0.25">
      <c r="A390" s="87" t="s">
        <v>262</v>
      </c>
      <c r="B390" s="88">
        <v>59160552.380000003</v>
      </c>
      <c r="C390" s="88">
        <v>58203548.68</v>
      </c>
      <c r="D390" s="88">
        <v>56415344.270000003</v>
      </c>
      <c r="E390" s="88">
        <v>56322621.609999999</v>
      </c>
      <c r="F390" s="88">
        <v>60341188.170000002</v>
      </c>
      <c r="G390" s="88">
        <v>57993602.909999996</v>
      </c>
      <c r="H390" s="88">
        <v>63042483.799999997</v>
      </c>
      <c r="I390" s="88">
        <v>59629185.009999998</v>
      </c>
      <c r="J390" s="89">
        <v>56006866</v>
      </c>
      <c r="K390" s="147">
        <v>51910730.100000001</v>
      </c>
      <c r="L390" s="91"/>
      <c r="M390" s="91"/>
      <c r="R390" s="87" t="s">
        <v>262</v>
      </c>
      <c r="S390" s="90">
        <v>0.38384000000000001</v>
      </c>
      <c r="T390" s="90">
        <v>0.39535999999999999</v>
      </c>
      <c r="U390" s="90">
        <v>0.37659999999999999</v>
      </c>
      <c r="V390" s="90">
        <v>0.37265999999999999</v>
      </c>
      <c r="W390" s="90">
        <v>0.38551999999999997</v>
      </c>
      <c r="X390" s="90">
        <v>0.35799999999999998</v>
      </c>
      <c r="Y390" s="90">
        <v>0.37162000000000001</v>
      </c>
      <c r="Z390" s="90">
        <v>0.33600000000000002</v>
      </c>
      <c r="AA390" s="90">
        <v>0.30186000000000002</v>
      </c>
      <c r="AB390" s="147">
        <v>0.29781000000000002</v>
      </c>
      <c r="AL390" s="91"/>
    </row>
    <row r="391" spans="1:38" x14ac:dyDescent="0.25">
      <c r="A391" s="87" t="s">
        <v>263</v>
      </c>
      <c r="B391" s="90">
        <v>112515950.89</v>
      </c>
      <c r="C391" s="90">
        <v>108673739.78</v>
      </c>
      <c r="D391" s="90">
        <v>100415460.93000001</v>
      </c>
      <c r="E391" s="90">
        <v>100525904.56</v>
      </c>
      <c r="F391" s="90">
        <v>101555478.38</v>
      </c>
      <c r="G391" s="90">
        <v>98365225.540000007</v>
      </c>
      <c r="H391" s="90">
        <v>100821478.34999999</v>
      </c>
      <c r="I391" s="90">
        <v>101266127.98</v>
      </c>
      <c r="J391" s="90">
        <v>96839219.390000001</v>
      </c>
      <c r="K391" s="147">
        <v>92954771.650000006</v>
      </c>
      <c r="L391" s="91"/>
      <c r="M391" s="91"/>
      <c r="R391" s="87" t="s">
        <v>263</v>
      </c>
      <c r="S391" s="88">
        <v>0.97077000000000002</v>
      </c>
      <c r="T391" s="88">
        <v>0.93254000000000004</v>
      </c>
      <c r="U391" s="88">
        <v>0.79235</v>
      </c>
      <c r="V391" s="88">
        <v>0.75414000000000003</v>
      </c>
      <c r="W391" s="88">
        <v>0.72199999999999998</v>
      </c>
      <c r="X391" s="88">
        <v>0.64492000000000005</v>
      </c>
      <c r="Y391" s="88">
        <v>0.59311000000000003</v>
      </c>
      <c r="Z391" s="88">
        <v>0.54795000000000005</v>
      </c>
      <c r="AA391" s="88">
        <v>0.47989999999999999</v>
      </c>
      <c r="AB391" s="147">
        <v>0.46856999999999999</v>
      </c>
      <c r="AL391" s="91"/>
    </row>
    <row r="392" spans="1:38" x14ac:dyDescent="0.25">
      <c r="A392" s="87" t="s">
        <v>264</v>
      </c>
      <c r="B392" s="88">
        <v>16468953.09</v>
      </c>
      <c r="C392" s="88">
        <v>15866564.470000001</v>
      </c>
      <c r="D392" s="88">
        <v>15219078.560000001</v>
      </c>
      <c r="E392" s="88">
        <v>14006711.09</v>
      </c>
      <c r="F392" s="88">
        <v>14293935.57</v>
      </c>
      <c r="G392" s="88">
        <v>15188689.17</v>
      </c>
      <c r="H392" s="88">
        <v>15385288.130000001</v>
      </c>
      <c r="I392" s="88">
        <v>15379201.560000001</v>
      </c>
      <c r="J392" s="88">
        <v>15166018.880000001</v>
      </c>
      <c r="K392" s="147">
        <v>14695902.210000001</v>
      </c>
      <c r="L392" s="91"/>
      <c r="M392" s="91"/>
      <c r="R392" s="87" t="s">
        <v>264</v>
      </c>
      <c r="S392" s="90">
        <v>0.51041999999999998</v>
      </c>
      <c r="T392" s="90">
        <v>0.50409999999999999</v>
      </c>
      <c r="U392" s="90">
        <v>0.48300999999999999</v>
      </c>
      <c r="V392" s="90">
        <v>0.43054999999999999</v>
      </c>
      <c r="W392" s="90">
        <v>0.42552000000000001</v>
      </c>
      <c r="X392" s="90">
        <v>0.43359999999999999</v>
      </c>
      <c r="Y392" s="90">
        <v>0.41170000000000001</v>
      </c>
      <c r="Z392" s="90">
        <v>0.38496999999999998</v>
      </c>
      <c r="AA392" s="90">
        <v>0.35829</v>
      </c>
      <c r="AB392" s="147">
        <v>0.35428999999999999</v>
      </c>
      <c r="AL392" s="91"/>
    </row>
    <row r="393" spans="1:38" x14ac:dyDescent="0.25">
      <c r="A393" s="87" t="s">
        <v>265</v>
      </c>
      <c r="B393" s="90">
        <v>39105024.229999997</v>
      </c>
      <c r="C393" s="90">
        <v>36454888.619999997</v>
      </c>
      <c r="D393" s="90">
        <v>35914394.640000001</v>
      </c>
      <c r="E393" s="90">
        <v>34472119.159999996</v>
      </c>
      <c r="F393" s="90">
        <v>34988539.859999999</v>
      </c>
      <c r="G393" s="90">
        <v>35223882.289999999</v>
      </c>
      <c r="H393" s="90">
        <v>35965226.57</v>
      </c>
      <c r="I393" s="90">
        <v>36062608.899999999</v>
      </c>
      <c r="J393" s="91">
        <v>33731156</v>
      </c>
      <c r="K393" s="147">
        <v>31411323.75</v>
      </c>
      <c r="L393" s="91"/>
      <c r="M393" s="91"/>
      <c r="R393" s="87" t="s">
        <v>265</v>
      </c>
      <c r="S393" s="88">
        <v>0.60768</v>
      </c>
      <c r="T393" s="88">
        <v>0.54693999999999998</v>
      </c>
      <c r="U393" s="88">
        <v>0.53502000000000005</v>
      </c>
      <c r="V393" s="88">
        <v>0.50192000000000003</v>
      </c>
      <c r="W393" s="88">
        <v>0.48658000000000001</v>
      </c>
      <c r="X393" s="88">
        <v>0.48261999999999999</v>
      </c>
      <c r="Y393" s="88">
        <v>0.47550999999999999</v>
      </c>
      <c r="Z393" s="88">
        <v>0.45036999999999999</v>
      </c>
      <c r="AA393" s="88">
        <v>0.40133999999999997</v>
      </c>
      <c r="AB393" s="147">
        <v>0.38111</v>
      </c>
      <c r="AL393" s="91"/>
    </row>
    <row r="394" spans="1:38" x14ac:dyDescent="0.25">
      <c r="A394" s="87" t="s">
        <v>266</v>
      </c>
      <c r="B394" s="88">
        <v>64664985.43</v>
      </c>
      <c r="C394" s="88">
        <v>58972542.25</v>
      </c>
      <c r="D394" s="88">
        <v>59724042.43</v>
      </c>
      <c r="E394" s="88">
        <v>55390104.039999999</v>
      </c>
      <c r="F394" s="88">
        <v>52200299.369999997</v>
      </c>
      <c r="G394" s="88">
        <v>55305338.399999999</v>
      </c>
      <c r="H394" s="88">
        <v>52409764.119999997</v>
      </c>
      <c r="I394" s="88">
        <v>53654797.039999999</v>
      </c>
      <c r="J394" s="88">
        <v>51109792.109999999</v>
      </c>
      <c r="K394" s="147">
        <v>44945787.68</v>
      </c>
      <c r="L394" s="91"/>
      <c r="M394" s="91"/>
      <c r="R394" s="87" t="s">
        <v>266</v>
      </c>
      <c r="S394" s="90">
        <v>0.37686999999999998</v>
      </c>
      <c r="T394" s="90">
        <v>0.33957999999999999</v>
      </c>
      <c r="U394" s="90">
        <v>0.33937</v>
      </c>
      <c r="V394" s="90">
        <v>0.31047000000000002</v>
      </c>
      <c r="W394" s="90">
        <v>0.28587000000000001</v>
      </c>
      <c r="X394" s="90">
        <v>0.29513</v>
      </c>
      <c r="Y394" s="90">
        <v>0.26779999999999998</v>
      </c>
      <c r="Z394" s="90">
        <v>0.26651999999999998</v>
      </c>
      <c r="AA394" s="90">
        <v>0.24657000000000001</v>
      </c>
      <c r="AB394" s="147">
        <v>0.21808</v>
      </c>
      <c r="AL394" s="91"/>
    </row>
    <row r="395" spans="1:38" x14ac:dyDescent="0.25">
      <c r="A395" s="87" t="s">
        <v>267</v>
      </c>
      <c r="B395" s="90">
        <v>53399424.859999999</v>
      </c>
      <c r="C395" s="90">
        <v>50721867.409999996</v>
      </c>
      <c r="D395" s="90">
        <v>49699973.32</v>
      </c>
      <c r="E395" s="90">
        <v>48674716.649999999</v>
      </c>
      <c r="F395" s="90">
        <v>50284345.640000001</v>
      </c>
      <c r="G395" s="90">
        <v>50445844.020000003</v>
      </c>
      <c r="H395" s="90">
        <v>48853924.159999996</v>
      </c>
      <c r="I395" s="90">
        <v>47751132.450000003</v>
      </c>
      <c r="J395" s="90">
        <v>46449608.280000001</v>
      </c>
      <c r="K395" s="90">
        <v>41245528.579999998</v>
      </c>
      <c r="L395" s="91"/>
      <c r="M395" s="91"/>
      <c r="R395" s="154" t="s">
        <v>267</v>
      </c>
      <c r="S395" s="88">
        <v>0.14596999999999999</v>
      </c>
      <c r="T395" s="88">
        <v>0.13295000000000001</v>
      </c>
      <c r="U395" s="88">
        <v>0.12675</v>
      </c>
      <c r="V395" s="88">
        <v>0.12475</v>
      </c>
      <c r="W395" s="88">
        <v>0.12416000000000001</v>
      </c>
      <c r="X395" s="88">
        <v>0.12214</v>
      </c>
      <c r="Y395" s="88">
        <v>0.11479</v>
      </c>
      <c r="Z395" s="88">
        <v>0.11448</v>
      </c>
      <c r="AA395" s="88">
        <v>0.10968</v>
      </c>
      <c r="AB395" s="88">
        <v>9.7890000000000005E-2</v>
      </c>
      <c r="AL395" s="91"/>
    </row>
    <row r="396" spans="1:38" ht="11.45" customHeight="1" x14ac:dyDescent="0.25">
      <c r="R396" s="83"/>
      <c r="S396" s="91"/>
      <c r="T396" s="91"/>
      <c r="U396" s="91"/>
      <c r="V396" s="91"/>
      <c r="W396" s="91"/>
      <c r="X396" s="91"/>
      <c r="Y396" s="91"/>
      <c r="Z396" s="91"/>
      <c r="AA396" s="91"/>
      <c r="AB396" s="91"/>
      <c r="AC396" s="91"/>
      <c r="AD396" s="91"/>
      <c r="AE396" s="91"/>
      <c r="AF396" s="91"/>
      <c r="AG396" s="91"/>
      <c r="AH396" s="91"/>
      <c r="AI396" s="91"/>
      <c r="AJ396" s="91"/>
      <c r="AK396" s="91"/>
      <c r="AL396" s="91"/>
    </row>
    <row r="397" spans="1:38" x14ac:dyDescent="0.25">
      <c r="A397" s="83" t="s">
        <v>506</v>
      </c>
      <c r="R397" s="83" t="s">
        <v>506</v>
      </c>
      <c r="T397" s="91"/>
      <c r="U397" s="91"/>
      <c r="V397" s="91"/>
      <c r="W397" s="91"/>
      <c r="X397" s="91"/>
      <c r="Y397" s="91"/>
      <c r="Z397" s="91"/>
      <c r="AA397" s="91"/>
      <c r="AB397" s="91"/>
      <c r="AC397" s="91"/>
      <c r="AD397" s="91"/>
      <c r="AE397" s="91"/>
      <c r="AF397" s="91"/>
      <c r="AG397" s="91"/>
      <c r="AH397" s="91"/>
      <c r="AI397" s="91"/>
      <c r="AJ397" s="91"/>
      <c r="AK397" s="91"/>
      <c r="AL397" s="91"/>
    </row>
    <row r="398" spans="1:38" x14ac:dyDescent="0.25">
      <c r="A398" s="83" t="s">
        <v>240</v>
      </c>
      <c r="B398" s="82" t="s">
        <v>507</v>
      </c>
      <c r="R398" s="83" t="s">
        <v>240</v>
      </c>
      <c r="S398" s="82" t="s">
        <v>507</v>
      </c>
    </row>
    <row r="399" spans="1:38" x14ac:dyDescent="0.25">
      <c r="A399" s="83" t="s">
        <v>508</v>
      </c>
      <c r="R399" s="83" t="s">
        <v>508</v>
      </c>
    </row>
    <row r="400" spans="1:38" x14ac:dyDescent="0.25">
      <c r="A400" s="83" t="s">
        <v>595</v>
      </c>
      <c r="B400" s="149" t="s">
        <v>596</v>
      </c>
      <c r="R400" s="83" t="s">
        <v>595</v>
      </c>
      <c r="S400" s="149" t="s">
        <v>596</v>
      </c>
    </row>
    <row r="401" spans="1:19" x14ac:dyDescent="0.25">
      <c r="A401" s="83" t="s">
        <v>597</v>
      </c>
      <c r="B401" s="146" t="s">
        <v>598</v>
      </c>
      <c r="R401" s="83" t="s">
        <v>597</v>
      </c>
      <c r="S401" s="146" t="s">
        <v>598</v>
      </c>
    </row>
  </sheetData>
  <mergeCells count="9">
    <mergeCell ref="A14:B14"/>
    <mergeCell ref="R14:V14"/>
    <mergeCell ref="I10:L10"/>
    <mergeCell ref="B2:E2"/>
    <mergeCell ref="B4:E4"/>
    <mergeCell ref="B6:E6"/>
    <mergeCell ref="A10:C10"/>
    <mergeCell ref="D10:F10"/>
    <mergeCell ref="G10:H10"/>
  </mergeCells>
  <conditionalFormatting sqref="A12:M13 A14:A15 C14:M15 C57:M58 L16:M56 A57:A58">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89"/>
  <sheetViews>
    <sheetView zoomScaleNormal="100" workbookViewId="0">
      <selection activeCell="F2" sqref="F2"/>
    </sheetView>
  </sheetViews>
  <sheetFormatPr defaultColWidth="9.140625" defaultRowHeight="15" x14ac:dyDescent="0.25"/>
  <cols>
    <col min="1" max="1" width="19" bestFit="1" customWidth="1"/>
    <col min="2" max="2" width="40.28515625" bestFit="1" customWidth="1"/>
  </cols>
  <sheetData>
    <row r="2" spans="1:22" ht="60" customHeight="1" x14ac:dyDescent="0.25">
      <c r="A2" s="94" t="s">
        <v>194</v>
      </c>
      <c r="B2" s="274" t="s">
        <v>611</v>
      </c>
      <c r="C2" s="274"/>
      <c r="D2" s="274"/>
      <c r="E2" s="274"/>
      <c r="F2" t="s">
        <v>0</v>
      </c>
    </row>
    <row r="3" spans="1:22" x14ac:dyDescent="0.25">
      <c r="A3" s="95"/>
      <c r="B3" s="96"/>
      <c r="C3" s="96"/>
      <c r="D3" s="96"/>
      <c r="E3" s="96"/>
    </row>
    <row r="4" spans="1:22" ht="167.25" customHeight="1" x14ac:dyDescent="0.25">
      <c r="A4" s="94" t="s">
        <v>195</v>
      </c>
      <c r="B4" s="274" t="s">
        <v>612</v>
      </c>
      <c r="C4" s="274"/>
      <c r="D4" s="274"/>
      <c r="E4" s="274"/>
    </row>
    <row r="5" spans="1:22" x14ac:dyDescent="0.25">
      <c r="A5" s="95"/>
      <c r="B5" s="96"/>
      <c r="C5" s="96"/>
      <c r="D5" s="96"/>
      <c r="E5" s="96"/>
    </row>
    <row r="6" spans="1:22" ht="45" customHeight="1" x14ac:dyDescent="0.25">
      <c r="A6" s="94" t="s">
        <v>197</v>
      </c>
      <c r="B6" s="275" t="s">
        <v>613</v>
      </c>
      <c r="C6" s="275"/>
      <c r="D6" s="275"/>
      <c r="E6" s="275"/>
    </row>
    <row r="7" spans="1:22" x14ac:dyDescent="0.25">
      <c r="A7" s="95"/>
      <c r="B7" s="97"/>
      <c r="C7" s="97"/>
      <c r="D7" s="97"/>
      <c r="E7" s="97"/>
    </row>
    <row r="8" spans="1:22" x14ac:dyDescent="0.25">
      <c r="A8" s="93" t="s">
        <v>199</v>
      </c>
    </row>
    <row r="9" spans="1:22" x14ac:dyDescent="0.25">
      <c r="A9" s="83"/>
      <c r="B9" s="82"/>
    </row>
    <row r="10" spans="1:22" ht="75" x14ac:dyDescent="0.25">
      <c r="A10" s="273" t="s">
        <v>200</v>
      </c>
      <c r="B10" s="273"/>
      <c r="C10" s="273"/>
      <c r="D10" s="273" t="s">
        <v>201</v>
      </c>
      <c r="E10" s="273"/>
      <c r="F10" s="273"/>
      <c r="G10" s="273" t="s">
        <v>202</v>
      </c>
      <c r="H10" s="273"/>
      <c r="I10" s="273" t="s">
        <v>203</v>
      </c>
      <c r="J10" s="273"/>
      <c r="K10" s="273"/>
      <c r="L10" s="273"/>
      <c r="M10" s="100" t="s">
        <v>204</v>
      </c>
    </row>
    <row r="11" spans="1:22"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22" x14ac:dyDescent="0.25">
      <c r="A12" s="102">
        <v>1</v>
      </c>
      <c r="B12" s="102">
        <v>1</v>
      </c>
      <c r="C12" s="102">
        <v>1</v>
      </c>
      <c r="D12" s="102">
        <v>1</v>
      </c>
      <c r="E12" s="102">
        <v>1</v>
      </c>
      <c r="F12" s="102">
        <v>1</v>
      </c>
      <c r="G12" s="102">
        <v>1</v>
      </c>
      <c r="H12" s="102">
        <v>1</v>
      </c>
      <c r="I12" s="102">
        <v>1</v>
      </c>
      <c r="J12" s="102">
        <v>1</v>
      </c>
      <c r="K12" s="102">
        <v>1</v>
      </c>
      <c r="L12" s="102">
        <v>1</v>
      </c>
      <c r="M12" s="102">
        <v>1</v>
      </c>
    </row>
    <row r="13" spans="1:22" x14ac:dyDescent="0.25">
      <c r="A13" s="155"/>
      <c r="B13" s="155"/>
      <c r="C13" s="155"/>
      <c r="D13" s="155"/>
      <c r="E13" s="155"/>
      <c r="F13" s="155"/>
      <c r="G13" s="155"/>
      <c r="H13" s="155"/>
      <c r="I13" s="155"/>
      <c r="J13" s="155"/>
      <c r="K13" s="155"/>
      <c r="L13" s="155"/>
      <c r="M13" s="155"/>
    </row>
    <row r="14" spans="1:22" ht="18.75" x14ac:dyDescent="0.3">
      <c r="A14" s="280" t="s">
        <v>614</v>
      </c>
      <c r="B14" s="280"/>
      <c r="C14" s="155"/>
      <c r="D14" s="155"/>
      <c r="E14" s="155"/>
      <c r="F14" s="155"/>
      <c r="G14" s="155"/>
      <c r="H14" s="155"/>
      <c r="I14" s="155"/>
      <c r="J14" s="155"/>
      <c r="K14" s="155"/>
      <c r="L14" s="155"/>
      <c r="M14" s="155"/>
      <c r="R14" s="281" t="s">
        <v>615</v>
      </c>
      <c r="S14" s="281"/>
      <c r="T14" s="281"/>
      <c r="U14" s="281"/>
      <c r="V14" s="281"/>
    </row>
    <row r="15" spans="1:22" x14ac:dyDescent="0.25">
      <c r="A15" s="83"/>
      <c r="B15" s="82"/>
      <c r="R15" s="83" t="s">
        <v>218</v>
      </c>
      <c r="T15" s="82" t="s">
        <v>57</v>
      </c>
    </row>
    <row r="16" spans="1:22" x14ac:dyDescent="0.25">
      <c r="A16" s="83" t="s">
        <v>218</v>
      </c>
      <c r="C16" s="82" t="s">
        <v>57</v>
      </c>
      <c r="R16" s="83"/>
      <c r="T16" s="82"/>
    </row>
    <row r="17" spans="1:20" x14ac:dyDescent="0.25">
      <c r="A17" s="83" t="s">
        <v>592</v>
      </c>
      <c r="C17" s="82" t="s">
        <v>616</v>
      </c>
      <c r="R17" s="83"/>
      <c r="T17" s="82"/>
    </row>
    <row r="18" spans="1:20" x14ac:dyDescent="0.25">
      <c r="A18" s="83" t="s">
        <v>501</v>
      </c>
      <c r="C18" s="82" t="s">
        <v>594</v>
      </c>
      <c r="R18" s="83"/>
      <c r="T18" s="82"/>
    </row>
    <row r="19" spans="1:20" x14ac:dyDescent="0.25">
      <c r="A19" s="83" t="s">
        <v>222</v>
      </c>
      <c r="C19" s="82" t="s">
        <v>567</v>
      </c>
      <c r="R19" s="83"/>
      <c r="T19" s="82"/>
    </row>
    <row r="20" spans="1:20" x14ac:dyDescent="0.25">
      <c r="R20" s="83"/>
      <c r="T20" s="82"/>
    </row>
    <row r="21" spans="1:20" x14ac:dyDescent="0.25">
      <c r="A21" s="84" t="s">
        <v>224</v>
      </c>
      <c r="B21" s="107" t="s">
        <v>226</v>
      </c>
      <c r="C21" s="107" t="s">
        <v>227</v>
      </c>
      <c r="D21" s="107" t="s">
        <v>228</v>
      </c>
      <c r="E21" s="107" t="s">
        <v>229</v>
      </c>
      <c r="F21" s="107" t="s">
        <v>230</v>
      </c>
      <c r="G21" s="107" t="s">
        <v>231</v>
      </c>
      <c r="H21" s="107" t="s">
        <v>232</v>
      </c>
      <c r="I21" s="107" t="s">
        <v>233</v>
      </c>
      <c r="J21" s="107" t="s">
        <v>234</v>
      </c>
      <c r="K21" s="107" t="s">
        <v>235</v>
      </c>
      <c r="R21" s="83"/>
      <c r="T21" s="82"/>
    </row>
    <row r="22" spans="1:20" x14ac:dyDescent="0.25">
      <c r="A22" s="85" t="s">
        <v>237</v>
      </c>
      <c r="B22" s="86" t="s">
        <v>238</v>
      </c>
      <c r="C22" s="86" t="s">
        <v>238</v>
      </c>
      <c r="D22" s="86" t="s">
        <v>238</v>
      </c>
      <c r="E22" s="86" t="s">
        <v>238</v>
      </c>
      <c r="F22" s="86" t="s">
        <v>238</v>
      </c>
      <c r="G22" s="86" t="s">
        <v>238</v>
      </c>
      <c r="H22" s="86" t="s">
        <v>238</v>
      </c>
      <c r="I22" s="86" t="s">
        <v>238</v>
      </c>
      <c r="J22" s="86" t="s">
        <v>238</v>
      </c>
      <c r="K22" s="86" t="s">
        <v>238</v>
      </c>
      <c r="R22" s="83"/>
      <c r="T22" s="82"/>
    </row>
    <row r="23" spans="1:20" x14ac:dyDescent="0.25">
      <c r="A23" s="87" t="s">
        <v>239</v>
      </c>
      <c r="B23" s="218">
        <f>B63/B357*100</f>
        <v>16.787103538541327</v>
      </c>
      <c r="C23" s="218">
        <f t="shared" ref="C23:K23" si="0">C63/C357*100</f>
        <v>16.64259522206369</v>
      </c>
      <c r="D23" s="218">
        <f t="shared" si="0"/>
        <v>16.460513841028789</v>
      </c>
      <c r="E23" s="218">
        <f t="shared" si="0"/>
        <v>17.296623322608678</v>
      </c>
      <c r="F23" s="218">
        <f t="shared" si="0"/>
        <v>17.398909006877709</v>
      </c>
      <c r="G23" s="218">
        <f t="shared" si="0"/>
        <v>17.196502478514379</v>
      </c>
      <c r="H23" s="218">
        <f t="shared" si="0"/>
        <v>17.527009655910845</v>
      </c>
      <c r="I23" s="218">
        <f t="shared" si="0"/>
        <v>17.461971274321435</v>
      </c>
      <c r="J23" s="218">
        <f t="shared" si="0"/>
        <v>17.148473584814226</v>
      </c>
      <c r="K23" s="218" t="e">
        <f t="shared" si="0"/>
        <v>#VALUE!</v>
      </c>
      <c r="R23" s="83"/>
      <c r="T23" s="82"/>
    </row>
    <row r="24" spans="1:20" x14ac:dyDescent="0.25">
      <c r="A24" s="87" t="s">
        <v>241</v>
      </c>
      <c r="B24" s="218">
        <f t="shared" ref="B24:K50" si="1">B64/B358*100</f>
        <v>33.50513670160732</v>
      </c>
      <c r="C24" s="218">
        <f t="shared" si="1"/>
        <v>32.184632127497039</v>
      </c>
      <c r="D24" s="218">
        <f t="shared" si="1"/>
        <v>28.70586555441152</v>
      </c>
      <c r="E24" s="218">
        <f t="shared" si="1"/>
        <v>32.347607076814242</v>
      </c>
      <c r="F24" s="218">
        <f t="shared" si="1"/>
        <v>33.604316987363411</v>
      </c>
      <c r="G24" s="218">
        <f t="shared" si="1"/>
        <v>34.454687449966023</v>
      </c>
      <c r="H24" s="218">
        <f t="shared" si="1"/>
        <v>32.329232811617942</v>
      </c>
      <c r="I24" s="218">
        <f t="shared" si="1"/>
        <v>31.837905565813767</v>
      </c>
      <c r="J24" s="218">
        <f t="shared" si="1"/>
        <v>32.281757609026499</v>
      </c>
      <c r="K24" s="218" t="e">
        <f t="shared" si="1"/>
        <v>#VALUE!</v>
      </c>
      <c r="R24" s="83"/>
      <c r="T24" s="82"/>
    </row>
    <row r="25" spans="1:20" x14ac:dyDescent="0.25">
      <c r="A25" s="87" t="s">
        <v>242</v>
      </c>
      <c r="B25" s="218">
        <f t="shared" si="1"/>
        <v>14.330431126925328</v>
      </c>
      <c r="C25" s="218">
        <f t="shared" si="1"/>
        <v>12.017530382294375</v>
      </c>
      <c r="D25" s="218">
        <f t="shared" si="1"/>
        <v>13.95768181952425</v>
      </c>
      <c r="E25" s="218">
        <f t="shared" si="1"/>
        <v>15.705284476615535</v>
      </c>
      <c r="F25" s="218">
        <f t="shared" si="1"/>
        <v>17.125946218921847</v>
      </c>
      <c r="G25" s="218">
        <f t="shared" si="1"/>
        <v>15.547680570936384</v>
      </c>
      <c r="H25" s="218">
        <f t="shared" si="1"/>
        <v>16.046222082555538</v>
      </c>
      <c r="I25" s="218">
        <f t="shared" si="1"/>
        <v>15.930594210624427</v>
      </c>
      <c r="J25" s="218">
        <f t="shared" si="1"/>
        <v>20.259823702252692</v>
      </c>
      <c r="K25" s="218" t="e">
        <f t="shared" si="1"/>
        <v>#VALUE!</v>
      </c>
      <c r="R25" s="83"/>
      <c r="T25" s="82"/>
    </row>
    <row r="26" spans="1:20" x14ac:dyDescent="0.25">
      <c r="A26" s="87" t="s">
        <v>243</v>
      </c>
      <c r="B26" s="218">
        <f t="shared" si="1"/>
        <v>25.366685219392703</v>
      </c>
      <c r="C26" s="218">
        <f t="shared" si="1"/>
        <v>23.290571796461442</v>
      </c>
      <c r="D26" s="218">
        <f t="shared" si="1"/>
        <v>24.058963894299165</v>
      </c>
      <c r="E26" s="218">
        <f t="shared" si="1"/>
        <v>24.350090937845959</v>
      </c>
      <c r="F26" s="218">
        <f t="shared" si="1"/>
        <v>22.052667425268073</v>
      </c>
      <c r="G26" s="218">
        <f t="shared" si="1"/>
        <v>21.003201451557324</v>
      </c>
      <c r="H26" s="218">
        <f t="shared" si="1"/>
        <v>20.889386815338877</v>
      </c>
      <c r="I26" s="218">
        <f t="shared" si="1"/>
        <v>20.090875430264077</v>
      </c>
      <c r="J26" s="218">
        <f t="shared" si="1"/>
        <v>20.260234035661</v>
      </c>
      <c r="K26" s="218" t="e">
        <f t="shared" si="1"/>
        <v>#VALUE!</v>
      </c>
      <c r="R26" s="83"/>
      <c r="T26" s="82"/>
    </row>
    <row r="27" spans="1:20" x14ac:dyDescent="0.25">
      <c r="A27" s="87" t="s">
        <v>244</v>
      </c>
      <c r="B27" s="218">
        <f t="shared" si="1"/>
        <v>0.72672989368428853</v>
      </c>
      <c r="C27" s="218">
        <f t="shared" si="1"/>
        <v>0.75932323782938482</v>
      </c>
      <c r="D27" s="218">
        <f t="shared" si="1"/>
        <v>0.74116647286742843</v>
      </c>
      <c r="E27" s="218">
        <f t="shared" si="1"/>
        <v>0.65715180515362404</v>
      </c>
      <c r="F27" s="218">
        <f t="shared" si="1"/>
        <v>1.0188378502744322</v>
      </c>
      <c r="G27" s="218">
        <f t="shared" si="1"/>
        <v>0.9643902794547663</v>
      </c>
      <c r="H27" s="218">
        <f t="shared" si="1"/>
        <v>0.89333227048373298</v>
      </c>
      <c r="I27" s="218">
        <f t="shared" si="1"/>
        <v>0.87509029581929099</v>
      </c>
      <c r="J27" s="218">
        <f t="shared" si="1"/>
        <v>0.87332276272904186</v>
      </c>
      <c r="K27" s="218" t="e">
        <f t="shared" si="1"/>
        <v>#VALUE!</v>
      </c>
      <c r="R27" s="83"/>
      <c r="T27" s="82"/>
    </row>
    <row r="28" spans="1:20" x14ac:dyDescent="0.25">
      <c r="A28" s="87" t="s">
        <v>245</v>
      </c>
      <c r="B28" s="218">
        <f t="shared" si="1"/>
        <v>9.6368832745585618</v>
      </c>
      <c r="C28" s="218">
        <f t="shared" si="1"/>
        <v>8.8693808761268134</v>
      </c>
      <c r="D28" s="218">
        <f t="shared" si="1"/>
        <v>8.7447822209634438</v>
      </c>
      <c r="E28" s="218">
        <f t="shared" si="1"/>
        <v>9.1288406429402755</v>
      </c>
      <c r="F28" s="218">
        <f t="shared" si="1"/>
        <v>8.4541823790467401</v>
      </c>
      <c r="G28" s="218">
        <f t="shared" si="1"/>
        <v>8.0463120961587542</v>
      </c>
      <c r="H28" s="218">
        <f t="shared" si="1"/>
        <v>8.8790686630189164</v>
      </c>
      <c r="I28" s="218">
        <f t="shared" si="1"/>
        <v>9.0256812190715952</v>
      </c>
      <c r="J28" s="218">
        <f t="shared" si="1"/>
        <v>8.4302418190666923</v>
      </c>
      <c r="K28" s="218" t="e">
        <f t="shared" si="1"/>
        <v>#VALUE!</v>
      </c>
      <c r="R28" s="83"/>
      <c r="T28" s="82"/>
    </row>
    <row r="29" spans="1:20" x14ac:dyDescent="0.25">
      <c r="A29" s="87" t="s">
        <v>246</v>
      </c>
      <c r="B29" s="218">
        <f t="shared" si="1"/>
        <v>9.4364635426611017</v>
      </c>
      <c r="C29" s="218">
        <f t="shared" si="1"/>
        <v>16.49311944811263</v>
      </c>
      <c r="D29" s="218">
        <f t="shared" si="1"/>
        <v>11.721900904457067</v>
      </c>
      <c r="E29" s="218">
        <f t="shared" si="1"/>
        <v>16.852717769314999</v>
      </c>
      <c r="F29" s="218">
        <f t="shared" si="1"/>
        <v>22.764315929666367</v>
      </c>
      <c r="G29" s="218">
        <f t="shared" si="1"/>
        <v>22.054354165352262</v>
      </c>
      <c r="H29" s="218">
        <f t="shared" si="1"/>
        <v>24.808969998662285</v>
      </c>
      <c r="I29" s="218">
        <f t="shared" si="1"/>
        <v>17.849673294007427</v>
      </c>
      <c r="J29" s="218">
        <f t="shared" si="1"/>
        <v>14.319605261538836</v>
      </c>
      <c r="K29" s="218" t="e">
        <f t="shared" si="1"/>
        <v>#VALUE!</v>
      </c>
      <c r="R29" s="83"/>
      <c r="T29" s="82"/>
    </row>
    <row r="30" spans="1:20" x14ac:dyDescent="0.25">
      <c r="A30" s="87" t="s">
        <v>247</v>
      </c>
      <c r="B30" s="218">
        <f t="shared" si="1"/>
        <v>21.778602366363828</v>
      </c>
      <c r="C30" s="218">
        <f t="shared" si="1"/>
        <v>21.933556889608276</v>
      </c>
      <c r="D30" s="218">
        <f t="shared" si="1"/>
        <v>20.945847725715232</v>
      </c>
      <c r="E30" s="218">
        <f t="shared" si="1"/>
        <v>22.610898016443805</v>
      </c>
      <c r="F30" s="218">
        <f t="shared" si="1"/>
        <v>22.782313518445221</v>
      </c>
      <c r="G30" s="218">
        <f t="shared" si="1"/>
        <v>24.259077186197075</v>
      </c>
      <c r="H30" s="218">
        <f t="shared" si="1"/>
        <v>24.161853669183905</v>
      </c>
      <c r="I30" s="218">
        <f t="shared" si="1"/>
        <v>26.044289495771189</v>
      </c>
      <c r="J30" s="218">
        <f t="shared" si="1"/>
        <v>26.308049244206838</v>
      </c>
      <c r="K30" s="218" t="e">
        <f t="shared" si="1"/>
        <v>#VALUE!</v>
      </c>
      <c r="R30" s="83"/>
      <c r="T30" s="82"/>
    </row>
    <row r="31" spans="1:20" x14ac:dyDescent="0.25">
      <c r="A31" s="87" t="s">
        <v>248</v>
      </c>
      <c r="B31" s="218">
        <f t="shared" si="1"/>
        <v>3.3882755738419403</v>
      </c>
      <c r="C31" s="218">
        <f t="shared" si="1"/>
        <v>3.8208266598671048</v>
      </c>
      <c r="D31" s="218">
        <f t="shared" si="1"/>
        <v>4.5494773602506751</v>
      </c>
      <c r="E31" s="218">
        <f t="shared" si="1"/>
        <v>4.5411837943090436</v>
      </c>
      <c r="F31" s="218">
        <f t="shared" si="1"/>
        <v>4.7165342669368027</v>
      </c>
      <c r="G31" s="218">
        <f t="shared" si="1"/>
        <v>4.2955455019513522</v>
      </c>
      <c r="H31" s="218">
        <f t="shared" si="1"/>
        <v>4.0418235662024742</v>
      </c>
      <c r="I31" s="218">
        <f t="shared" si="1"/>
        <v>3.6649729180814488</v>
      </c>
      <c r="J31" s="218">
        <f t="shared" si="1"/>
        <v>3.3759112610711082</v>
      </c>
      <c r="K31" s="218" t="e">
        <f t="shared" si="1"/>
        <v>#VALUE!</v>
      </c>
      <c r="R31" s="83"/>
      <c r="T31" s="82"/>
    </row>
    <row r="32" spans="1:20" x14ac:dyDescent="0.25">
      <c r="A32" s="87" t="s">
        <v>249</v>
      </c>
      <c r="B32" s="218">
        <f t="shared" si="1"/>
        <v>13.616957605197413</v>
      </c>
      <c r="C32" s="218">
        <f t="shared" si="1"/>
        <v>15.572942685848501</v>
      </c>
      <c r="D32" s="218">
        <f t="shared" si="1"/>
        <v>9.7884107792660693</v>
      </c>
      <c r="E32" s="218">
        <f t="shared" si="1"/>
        <v>12.153570893257383</v>
      </c>
      <c r="F32" s="218">
        <f t="shared" si="1"/>
        <v>11.60558553522857</v>
      </c>
      <c r="G32" s="218">
        <f t="shared" si="1"/>
        <v>11.869200476517472</v>
      </c>
      <c r="H32" s="218">
        <f t="shared" si="1"/>
        <v>12.247990028494</v>
      </c>
      <c r="I32" s="218">
        <f t="shared" si="1"/>
        <v>10.769173028051691</v>
      </c>
      <c r="J32" s="218">
        <f t="shared" si="1"/>
        <v>11.51568952699202</v>
      </c>
      <c r="K32" s="218" t="e">
        <f t="shared" si="1"/>
        <v>#VALUE!</v>
      </c>
      <c r="R32" s="83"/>
      <c r="T32" s="82"/>
    </row>
    <row r="33" spans="1:20" x14ac:dyDescent="0.25">
      <c r="A33" s="87" t="s">
        <v>250</v>
      </c>
      <c r="B33" s="218">
        <f t="shared" si="1"/>
        <v>17.868415588472992</v>
      </c>
      <c r="C33" s="218">
        <f t="shared" si="1"/>
        <v>17.599426281901376</v>
      </c>
      <c r="D33" s="218">
        <f t="shared" si="1"/>
        <v>18.932171977227334</v>
      </c>
      <c r="E33" s="218">
        <f t="shared" si="1"/>
        <v>19.97773566864533</v>
      </c>
      <c r="F33" s="218">
        <f t="shared" si="1"/>
        <v>20.73183449247022</v>
      </c>
      <c r="G33" s="218">
        <f t="shared" si="1"/>
        <v>22.09838245356563</v>
      </c>
      <c r="H33" s="218">
        <f t="shared" si="1"/>
        <v>23.540455875877917</v>
      </c>
      <c r="I33" s="218">
        <f t="shared" si="1"/>
        <v>23.681098295274673</v>
      </c>
      <c r="J33" s="218">
        <f t="shared" si="1"/>
        <v>22.514729845710672</v>
      </c>
      <c r="K33" s="218" t="e">
        <f t="shared" si="1"/>
        <v>#VALUE!</v>
      </c>
      <c r="R33" s="83"/>
      <c r="T33" s="82"/>
    </row>
    <row r="34" spans="1:20" x14ac:dyDescent="0.25">
      <c r="A34" s="87" t="s">
        <v>251</v>
      </c>
      <c r="B34" s="218">
        <f t="shared" si="1"/>
        <v>11.550381008110522</v>
      </c>
      <c r="C34" s="218">
        <f t="shared" si="1"/>
        <v>12.601229268770483</v>
      </c>
      <c r="D34" s="218">
        <f t="shared" si="1"/>
        <v>12.374465919055034</v>
      </c>
      <c r="E34" s="218">
        <f t="shared" si="1"/>
        <v>12.266244119675109</v>
      </c>
      <c r="F34" s="218">
        <f t="shared" si="1"/>
        <v>11.481513103943989</v>
      </c>
      <c r="G34" s="218">
        <f t="shared" si="1"/>
        <v>10.177754078963757</v>
      </c>
      <c r="H34" s="218">
        <f t="shared" si="1"/>
        <v>10.527753879783035</v>
      </c>
      <c r="I34" s="218">
        <f t="shared" si="1"/>
        <v>9.9299910123596966</v>
      </c>
      <c r="J34" s="218">
        <f t="shared" si="1"/>
        <v>9.4947587691973467</v>
      </c>
      <c r="K34" s="218" t="e">
        <f t="shared" si="1"/>
        <v>#VALUE!</v>
      </c>
      <c r="R34" s="83"/>
      <c r="T34" s="82"/>
    </row>
    <row r="35" spans="1:20" x14ac:dyDescent="0.25">
      <c r="A35" s="87" t="s">
        <v>252</v>
      </c>
      <c r="B35" s="218">
        <f t="shared" si="1"/>
        <v>19.058606000801731</v>
      </c>
      <c r="C35" s="218">
        <f t="shared" si="1"/>
        <v>19.064578497899568</v>
      </c>
      <c r="D35" s="218">
        <f t="shared" si="1"/>
        <v>19.363808382953025</v>
      </c>
      <c r="E35" s="218">
        <f t="shared" si="1"/>
        <v>20.424000470837807</v>
      </c>
      <c r="F35" s="218">
        <f t="shared" si="1"/>
        <v>19.061910592689948</v>
      </c>
      <c r="G35" s="218">
        <f t="shared" si="1"/>
        <v>19.711627856485421</v>
      </c>
      <c r="H35" s="218">
        <f t="shared" si="1"/>
        <v>17.760965177742808</v>
      </c>
      <c r="I35" s="218">
        <f t="shared" si="1"/>
        <v>19.070018225911639</v>
      </c>
      <c r="J35" s="218">
        <f t="shared" si="1"/>
        <v>17.935116957238456</v>
      </c>
      <c r="K35" s="218" t="e">
        <f t="shared" si="1"/>
        <v>#VALUE!</v>
      </c>
      <c r="R35" s="83"/>
      <c r="T35" s="82"/>
    </row>
    <row r="36" spans="1:20" x14ac:dyDescent="0.25">
      <c r="A36" s="87" t="s">
        <v>253</v>
      </c>
      <c r="B36" s="218">
        <f t="shared" si="1"/>
        <v>30.944884393982758</v>
      </c>
      <c r="C36" s="218">
        <f t="shared" si="1"/>
        <v>14.548042537172973</v>
      </c>
      <c r="D36" s="218">
        <f t="shared" si="1"/>
        <v>19.582860150126031</v>
      </c>
      <c r="E36" s="218">
        <f t="shared" si="1"/>
        <v>23.775607607019605</v>
      </c>
      <c r="F36" s="218">
        <f t="shared" si="1"/>
        <v>23.890779842766346</v>
      </c>
      <c r="G36" s="218">
        <f t="shared" si="1"/>
        <v>23.144988165354768</v>
      </c>
      <c r="H36" s="218">
        <f t="shared" si="1"/>
        <v>27.533722568955106</v>
      </c>
      <c r="I36" s="218">
        <f t="shared" si="1"/>
        <v>29.95785440613027</v>
      </c>
      <c r="J36" s="218">
        <f t="shared" si="1"/>
        <v>28.767855869560048</v>
      </c>
      <c r="K36" s="218" t="e">
        <f t="shared" si="1"/>
        <v>#VALUE!</v>
      </c>
      <c r="R36" s="83"/>
      <c r="T36" s="82"/>
    </row>
    <row r="37" spans="1:20" x14ac:dyDescent="0.25">
      <c r="A37" s="87" t="s">
        <v>254</v>
      </c>
      <c r="B37" s="218">
        <f t="shared" si="1"/>
        <v>28.520956302381954</v>
      </c>
      <c r="C37" s="218">
        <f t="shared" si="1"/>
        <v>31.125879129393997</v>
      </c>
      <c r="D37" s="218">
        <f t="shared" si="1"/>
        <v>30.498595341670491</v>
      </c>
      <c r="E37" s="218">
        <f t="shared" si="1"/>
        <v>31.819875130673843</v>
      </c>
      <c r="F37" s="218">
        <f t="shared" si="1"/>
        <v>30.861988992350021</v>
      </c>
      <c r="G37" s="218">
        <f t="shared" si="1"/>
        <v>27.849957388499906</v>
      </c>
      <c r="H37" s="218">
        <f t="shared" si="1"/>
        <v>26.740842186511728</v>
      </c>
      <c r="I37" s="218">
        <f t="shared" si="1"/>
        <v>26.981277450184322</v>
      </c>
      <c r="J37" s="218">
        <f t="shared" si="1"/>
        <v>27.460339637499843</v>
      </c>
      <c r="K37" s="218" t="e">
        <f t="shared" si="1"/>
        <v>#VALUE!</v>
      </c>
      <c r="R37" s="83"/>
      <c r="T37" s="82"/>
    </row>
    <row r="38" spans="1:20" x14ac:dyDescent="0.25">
      <c r="A38" s="87" t="s">
        <v>255</v>
      </c>
      <c r="B38" s="218">
        <f t="shared" si="1"/>
        <v>9.0042183133911298</v>
      </c>
      <c r="C38" s="218">
        <f t="shared" si="1"/>
        <v>13.600766945620748</v>
      </c>
      <c r="D38" s="218">
        <f t="shared" si="1"/>
        <v>14.109273537701295</v>
      </c>
      <c r="E38" s="218">
        <f t="shared" si="1"/>
        <v>9.8678013036523744</v>
      </c>
      <c r="F38" s="218">
        <f t="shared" si="1"/>
        <v>7.7731631908898242</v>
      </c>
      <c r="G38" s="218">
        <f t="shared" si="1"/>
        <v>7.8286314910510564</v>
      </c>
      <c r="H38" s="218">
        <f t="shared" si="1"/>
        <v>7.6123242133966773</v>
      </c>
      <c r="I38" s="218">
        <f t="shared" si="1"/>
        <v>6.8968388794510522</v>
      </c>
      <c r="J38" s="218">
        <f t="shared" si="1"/>
        <v>7.5015904369923341</v>
      </c>
      <c r="K38" s="218" t="e">
        <f t="shared" si="1"/>
        <v>#VALUE!</v>
      </c>
      <c r="R38" s="83"/>
      <c r="T38" s="82"/>
    </row>
    <row r="39" spans="1:20" x14ac:dyDescent="0.25">
      <c r="A39" s="87" t="s">
        <v>256</v>
      </c>
      <c r="B39" s="218">
        <f t="shared" si="1"/>
        <v>21.026326368743003</v>
      </c>
      <c r="C39" s="218">
        <f t="shared" si="1"/>
        <v>22.272626931567334</v>
      </c>
      <c r="D39" s="218">
        <f t="shared" si="1"/>
        <v>20.684113315263016</v>
      </c>
      <c r="E39" s="218">
        <f t="shared" si="1"/>
        <v>22.002699120961953</v>
      </c>
      <c r="F39" s="218">
        <f t="shared" si="1"/>
        <v>17.507367805733491</v>
      </c>
      <c r="G39" s="218">
        <f t="shared" si="1"/>
        <v>18.113093085385628</v>
      </c>
      <c r="H39" s="218">
        <f t="shared" si="1"/>
        <v>17.962657383756415</v>
      </c>
      <c r="I39" s="218">
        <f t="shared" si="1"/>
        <v>13.114038831820467</v>
      </c>
      <c r="J39" s="218">
        <f t="shared" si="1"/>
        <v>12.482280813665035</v>
      </c>
      <c r="K39" s="218" t="e">
        <f t="shared" si="1"/>
        <v>#VALUE!</v>
      </c>
      <c r="R39" s="83"/>
      <c r="T39" s="82"/>
    </row>
    <row r="40" spans="1:20" x14ac:dyDescent="0.25">
      <c r="A40" s="87" t="s">
        <v>257</v>
      </c>
      <c r="B40" s="218">
        <f t="shared" si="1"/>
        <v>11.648767632788502</v>
      </c>
      <c r="C40" s="218">
        <f t="shared" si="1"/>
        <v>12.278388650250307</v>
      </c>
      <c r="D40" s="218">
        <f t="shared" si="1"/>
        <v>9.8106000405543892</v>
      </c>
      <c r="E40" s="218">
        <f t="shared" si="1"/>
        <v>11.839817741819148</v>
      </c>
      <c r="F40" s="218">
        <f t="shared" si="1"/>
        <v>13.189301239735951</v>
      </c>
      <c r="G40" s="218">
        <f t="shared" si="1"/>
        <v>14.726077918594513</v>
      </c>
      <c r="H40" s="218">
        <f t="shared" si="1"/>
        <v>18.041764441101808</v>
      </c>
      <c r="I40" s="218">
        <f t="shared" si="1"/>
        <v>21.838702721800644</v>
      </c>
      <c r="J40" s="218">
        <f t="shared" si="1"/>
        <v>22.446222241399539</v>
      </c>
      <c r="K40" s="218" t="e">
        <f t="shared" si="1"/>
        <v>#VALUE!</v>
      </c>
      <c r="R40" s="83"/>
      <c r="T40" s="82"/>
    </row>
    <row r="41" spans="1:20" x14ac:dyDescent="0.25">
      <c r="A41" s="87" t="s">
        <v>258</v>
      </c>
      <c r="B41" s="218">
        <f t="shared" si="1"/>
        <v>0.7524579600490553</v>
      </c>
      <c r="C41" s="218">
        <f t="shared" si="1"/>
        <v>0.72622867758824516</v>
      </c>
      <c r="D41" s="218">
        <f t="shared" si="1"/>
        <v>0.97610411777256256</v>
      </c>
      <c r="E41" s="218">
        <f t="shared" si="1"/>
        <v>0.63972637446161651</v>
      </c>
      <c r="F41" s="218">
        <f t="shared" si="1"/>
        <v>1.0698437784937085</v>
      </c>
      <c r="G41" s="218">
        <f t="shared" si="1"/>
        <v>1.0072242289524869</v>
      </c>
      <c r="H41" s="218">
        <f t="shared" si="1"/>
        <v>1.0218110206963178</v>
      </c>
      <c r="I41" s="218">
        <f t="shared" si="1"/>
        <v>0.99636248616163225</v>
      </c>
      <c r="J41" s="218">
        <f t="shared" si="1"/>
        <v>1.0107210082658156</v>
      </c>
      <c r="K41" s="218" t="e">
        <f t="shared" si="1"/>
        <v>#VALUE!</v>
      </c>
      <c r="R41" s="83"/>
      <c r="T41" s="82"/>
    </row>
    <row r="42" spans="1:20" x14ac:dyDescent="0.25">
      <c r="A42" s="87" t="s">
        <v>259</v>
      </c>
      <c r="B42" s="218">
        <f t="shared" si="1"/>
        <v>12.914102589308534</v>
      </c>
      <c r="C42" s="218">
        <f t="shared" si="1"/>
        <v>12.082791736775178</v>
      </c>
      <c r="D42" s="218">
        <f t="shared" si="1"/>
        <v>11.63937873907617</v>
      </c>
      <c r="E42" s="218">
        <f t="shared" si="1"/>
        <v>11.479895936722981</v>
      </c>
      <c r="F42" s="218">
        <f t="shared" si="1"/>
        <v>12.422314624312731</v>
      </c>
      <c r="G42" s="218">
        <f t="shared" si="1"/>
        <v>13.000592636491589</v>
      </c>
      <c r="H42" s="218">
        <f t="shared" si="1"/>
        <v>12.935486967610071</v>
      </c>
      <c r="I42" s="218">
        <f t="shared" si="1"/>
        <v>12.89214249636775</v>
      </c>
      <c r="J42" s="218">
        <f t="shared" si="1"/>
        <v>13.983596122424983</v>
      </c>
      <c r="K42" s="218" t="e">
        <f t="shared" si="1"/>
        <v>#VALUE!</v>
      </c>
      <c r="R42" s="83"/>
      <c r="T42" s="82"/>
    </row>
    <row r="43" spans="1:20" x14ac:dyDescent="0.25">
      <c r="A43" s="87" t="s">
        <v>260</v>
      </c>
      <c r="B43" s="218">
        <f t="shared" si="1"/>
        <v>26.153186893175384</v>
      </c>
      <c r="C43" s="218">
        <f t="shared" si="1"/>
        <v>25.551858193071698</v>
      </c>
      <c r="D43" s="218">
        <f t="shared" si="1"/>
        <v>26.654789088011249</v>
      </c>
      <c r="E43" s="218">
        <f t="shared" si="1"/>
        <v>26.014822083354851</v>
      </c>
      <c r="F43" s="218">
        <f t="shared" si="1"/>
        <v>26.276474426424162</v>
      </c>
      <c r="G43" s="218">
        <f t="shared" si="1"/>
        <v>25.258237979115862</v>
      </c>
      <c r="H43" s="218">
        <f t="shared" si="1"/>
        <v>24.878724878724885</v>
      </c>
      <c r="I43" s="218">
        <f t="shared" si="1"/>
        <v>24.88612585386177</v>
      </c>
      <c r="J43" s="218">
        <f t="shared" si="1"/>
        <v>22.357515372578096</v>
      </c>
      <c r="K43" s="218" t="e">
        <f t="shared" si="1"/>
        <v>#VALUE!</v>
      </c>
      <c r="R43" s="83"/>
      <c r="T43" s="82"/>
    </row>
    <row r="44" spans="1:20" x14ac:dyDescent="0.25">
      <c r="A44" s="87" t="s">
        <v>261</v>
      </c>
      <c r="B44" s="218">
        <f t="shared" si="1"/>
        <v>20.943684499453436</v>
      </c>
      <c r="C44" s="218">
        <f t="shared" si="1"/>
        <v>19.612997889966191</v>
      </c>
      <c r="D44" s="218">
        <f t="shared" si="1"/>
        <v>21.66996623427557</v>
      </c>
      <c r="E44" s="218">
        <f t="shared" si="1"/>
        <v>22.605772215036087</v>
      </c>
      <c r="F44" s="218">
        <f t="shared" si="1"/>
        <v>23.760978796506141</v>
      </c>
      <c r="G44" s="218">
        <f t="shared" si="1"/>
        <v>22.614664723178731</v>
      </c>
      <c r="H44" s="218">
        <f t="shared" si="1"/>
        <v>23.417456314915317</v>
      </c>
      <c r="I44" s="218">
        <f t="shared" si="1"/>
        <v>23.739533637687163</v>
      </c>
      <c r="J44" s="218">
        <f t="shared" si="1"/>
        <v>25.066071888633946</v>
      </c>
      <c r="K44" s="218" t="e">
        <f t="shared" si="1"/>
        <v>#VALUE!</v>
      </c>
      <c r="R44" s="83"/>
      <c r="T44" s="82"/>
    </row>
    <row r="45" spans="1:20" x14ac:dyDescent="0.25">
      <c r="A45" s="87" t="s">
        <v>262</v>
      </c>
      <c r="B45" s="218">
        <f t="shared" si="1"/>
        <v>38.957438447675443</v>
      </c>
      <c r="C45" s="218">
        <f t="shared" si="1"/>
        <v>40.923798973880601</v>
      </c>
      <c r="D45" s="218">
        <f t="shared" si="1"/>
        <v>44.190676640405016</v>
      </c>
      <c r="E45" s="218">
        <f t="shared" si="1"/>
        <v>44.861230522522874</v>
      </c>
      <c r="F45" s="218">
        <f t="shared" si="1"/>
        <v>44.884810308717967</v>
      </c>
      <c r="G45" s="218">
        <f t="shared" si="1"/>
        <v>44.440694635952518</v>
      </c>
      <c r="H45" s="218">
        <f t="shared" si="1"/>
        <v>44.657214366399508</v>
      </c>
      <c r="I45" s="218">
        <f t="shared" si="1"/>
        <v>46.34772017226728</v>
      </c>
      <c r="J45" s="218">
        <f t="shared" si="1"/>
        <v>45.690651050416804</v>
      </c>
      <c r="K45" s="218" t="e">
        <f t="shared" si="1"/>
        <v>#VALUE!</v>
      </c>
      <c r="R45" s="83"/>
      <c r="T45" s="82"/>
    </row>
    <row r="46" spans="1:20" x14ac:dyDescent="0.25">
      <c r="A46" s="87" t="s">
        <v>263</v>
      </c>
      <c r="B46" s="218">
        <f t="shared" si="1"/>
        <v>33.71992494049006</v>
      </c>
      <c r="C46" s="218">
        <f t="shared" si="1"/>
        <v>31.306376476661097</v>
      </c>
      <c r="D46" s="218">
        <f t="shared" si="1"/>
        <v>32.40654790349717</v>
      </c>
      <c r="E46" s="218">
        <f t="shared" si="1"/>
        <v>34.270216687921504</v>
      </c>
      <c r="F46" s="218">
        <f t="shared" si="1"/>
        <v>37.278349134304364</v>
      </c>
      <c r="G46" s="218">
        <f t="shared" si="1"/>
        <v>38.881926943243442</v>
      </c>
      <c r="H46" s="218">
        <f t="shared" si="1"/>
        <v>37.940579532421843</v>
      </c>
      <c r="I46" s="218">
        <f t="shared" si="1"/>
        <v>38.253586268735638</v>
      </c>
      <c r="J46" s="218">
        <f t="shared" si="1"/>
        <v>37.441817564751048</v>
      </c>
      <c r="K46" s="218" t="e">
        <f t="shared" si="1"/>
        <v>#VALUE!</v>
      </c>
      <c r="R46" s="83"/>
      <c r="T46" s="82"/>
    </row>
    <row r="47" spans="1:20" x14ac:dyDescent="0.25">
      <c r="A47" s="87" t="s">
        <v>264</v>
      </c>
      <c r="B47" s="218">
        <f t="shared" si="1"/>
        <v>25.998507141682374</v>
      </c>
      <c r="C47" s="218">
        <f t="shared" si="1"/>
        <v>25.490415568468222</v>
      </c>
      <c r="D47" s="218">
        <f t="shared" si="1"/>
        <v>28.651591200151255</v>
      </c>
      <c r="E47" s="218">
        <f t="shared" si="1"/>
        <v>33.855456562992508</v>
      </c>
      <c r="F47" s="218">
        <f t="shared" si="1"/>
        <v>31.70035548405512</v>
      </c>
      <c r="G47" s="218">
        <f t="shared" si="1"/>
        <v>30.565363669735884</v>
      </c>
      <c r="H47" s="218">
        <f t="shared" si="1"/>
        <v>32.335667048634434</v>
      </c>
      <c r="I47" s="218">
        <f t="shared" si="1"/>
        <v>33.696124295957674</v>
      </c>
      <c r="J47" s="218">
        <f t="shared" si="1"/>
        <v>35.4708302382721</v>
      </c>
      <c r="K47" s="218" t="e">
        <f t="shared" si="1"/>
        <v>#VALUE!</v>
      </c>
      <c r="R47" s="83"/>
      <c r="T47" s="82"/>
    </row>
    <row r="48" spans="1:20" x14ac:dyDescent="0.25">
      <c r="A48" s="87" t="s">
        <v>265</v>
      </c>
      <c r="B48" s="218">
        <f t="shared" si="1"/>
        <v>32.123860182370819</v>
      </c>
      <c r="C48" s="218">
        <f t="shared" si="1"/>
        <v>31.878785290451393</v>
      </c>
      <c r="D48" s="218">
        <f t="shared" si="1"/>
        <v>32.658836769257078</v>
      </c>
      <c r="E48" s="218">
        <f t="shared" si="1"/>
        <v>32.435792372574276</v>
      </c>
      <c r="F48" s="218">
        <f t="shared" si="1"/>
        <v>29.529756990706304</v>
      </c>
      <c r="G48" s="218">
        <f t="shared" si="1"/>
        <v>30.68231271370842</v>
      </c>
      <c r="H48" s="218">
        <f t="shared" si="1"/>
        <v>30.146948830488462</v>
      </c>
      <c r="I48" s="218">
        <f t="shared" si="1"/>
        <v>30.628562139976228</v>
      </c>
      <c r="J48" s="218">
        <f t="shared" si="1"/>
        <v>28.445993582826144</v>
      </c>
      <c r="K48" s="218" t="e">
        <f t="shared" si="1"/>
        <v>#VALUE!</v>
      </c>
      <c r="R48" s="83"/>
      <c r="T48" s="82"/>
    </row>
    <row r="49" spans="1:38" x14ac:dyDescent="0.25">
      <c r="A49" s="87" t="s">
        <v>266</v>
      </c>
      <c r="B49" s="218">
        <f t="shared" si="1"/>
        <v>36.89488815153323</v>
      </c>
      <c r="C49" s="218">
        <f t="shared" si="1"/>
        <v>31.657652426609921</v>
      </c>
      <c r="D49" s="218">
        <f t="shared" si="1"/>
        <v>34.173118500586178</v>
      </c>
      <c r="E49" s="218">
        <f t="shared" si="1"/>
        <v>36.14594372428688</v>
      </c>
      <c r="F49" s="218">
        <f t="shared" ref="C49:K50" si="2">F89/F383*100</f>
        <v>34.782670884597323</v>
      </c>
      <c r="G49" s="218">
        <f t="shared" si="2"/>
        <v>34.820686406708909</v>
      </c>
      <c r="H49" s="218">
        <f t="shared" si="2"/>
        <v>35.287758566070018</v>
      </c>
      <c r="I49" s="218">
        <f t="shared" si="2"/>
        <v>41.498275258711196</v>
      </c>
      <c r="J49" s="218">
        <f t="shared" si="2"/>
        <v>33.675817716617111</v>
      </c>
      <c r="K49" s="218" t="e">
        <f t="shared" si="2"/>
        <v>#VALUE!</v>
      </c>
      <c r="R49" s="83"/>
      <c r="T49" s="82"/>
    </row>
    <row r="50" spans="1:38" x14ac:dyDescent="0.25">
      <c r="A50" s="87" t="s">
        <v>267</v>
      </c>
      <c r="B50" s="218">
        <f t="shared" si="1"/>
        <v>37.187044315012244</v>
      </c>
      <c r="C50" s="218">
        <f t="shared" si="2"/>
        <v>38.883028869301441</v>
      </c>
      <c r="D50" s="218">
        <f t="shared" si="2"/>
        <v>37.957879182929446</v>
      </c>
      <c r="E50" s="218">
        <f t="shared" si="2"/>
        <v>31.515437276978332</v>
      </c>
      <c r="F50" s="218">
        <f t="shared" si="2"/>
        <v>29.57856389032424</v>
      </c>
      <c r="G50" s="218">
        <f t="shared" si="2"/>
        <v>29.094210388710195</v>
      </c>
      <c r="H50" s="218">
        <f t="shared" si="2"/>
        <v>33.250660264286971</v>
      </c>
      <c r="I50" s="218">
        <f t="shared" si="2"/>
        <v>34.406347495714584</v>
      </c>
      <c r="J50" s="218">
        <f t="shared" si="2"/>
        <v>32.435054290340176</v>
      </c>
      <c r="K50" s="218">
        <f t="shared" si="2"/>
        <v>33.885348261094663</v>
      </c>
      <c r="R50" s="83"/>
      <c r="T50" s="82"/>
    </row>
    <row r="51" spans="1:38" x14ac:dyDescent="0.25">
      <c r="R51" s="83"/>
      <c r="T51" s="82"/>
    </row>
    <row r="52" spans="1:38" x14ac:dyDescent="0.25">
      <c r="A52" s="83" t="s">
        <v>506</v>
      </c>
      <c r="R52" s="83"/>
      <c r="T52" s="82"/>
    </row>
    <row r="53" spans="1:38" x14ac:dyDescent="0.25">
      <c r="A53" s="83" t="s">
        <v>240</v>
      </c>
      <c r="B53" s="82" t="s">
        <v>507</v>
      </c>
      <c r="R53" s="83"/>
      <c r="T53" s="82"/>
    </row>
    <row r="54" spans="1:38" x14ac:dyDescent="0.25">
      <c r="A54" s="83" t="s">
        <v>508</v>
      </c>
      <c r="R54" s="83"/>
      <c r="T54" s="82"/>
    </row>
    <row r="55" spans="1:38" x14ac:dyDescent="0.25">
      <c r="A55" s="83" t="s">
        <v>595</v>
      </c>
      <c r="B55" s="149" t="s">
        <v>596</v>
      </c>
      <c r="R55" s="83"/>
      <c r="T55" s="82"/>
    </row>
    <row r="56" spans="1:38" x14ac:dyDescent="0.25">
      <c r="A56" s="83" t="s">
        <v>218</v>
      </c>
      <c r="C56" s="82" t="s">
        <v>57</v>
      </c>
      <c r="R56" s="83" t="s">
        <v>592</v>
      </c>
      <c r="T56" s="82" t="s">
        <v>616</v>
      </c>
    </row>
    <row r="57" spans="1:38" x14ac:dyDescent="0.25">
      <c r="A57" s="83" t="s">
        <v>592</v>
      </c>
      <c r="C57" s="82" t="s">
        <v>616</v>
      </c>
      <c r="R57" s="83" t="s">
        <v>501</v>
      </c>
      <c r="T57" s="157" t="s">
        <v>599</v>
      </c>
    </row>
    <row r="58" spans="1:38" x14ac:dyDescent="0.25">
      <c r="A58" s="83" t="s">
        <v>501</v>
      </c>
      <c r="C58" s="157" t="s">
        <v>600</v>
      </c>
      <c r="R58" s="83" t="s">
        <v>601</v>
      </c>
      <c r="T58" s="82" t="s">
        <v>602</v>
      </c>
    </row>
    <row r="59" spans="1:38" x14ac:dyDescent="0.25">
      <c r="A59" s="83" t="s">
        <v>222</v>
      </c>
      <c r="C59" s="82" t="s">
        <v>603</v>
      </c>
      <c r="R59" s="83" t="s">
        <v>222</v>
      </c>
      <c r="T59" s="82" t="s">
        <v>617</v>
      </c>
    </row>
    <row r="61" spans="1:38" x14ac:dyDescent="0.25">
      <c r="A61" s="84" t="s">
        <v>224</v>
      </c>
      <c r="B61" s="107" t="s">
        <v>226</v>
      </c>
      <c r="C61" s="107" t="s">
        <v>227</v>
      </c>
      <c r="D61" s="107" t="s">
        <v>228</v>
      </c>
      <c r="E61" s="107" t="s">
        <v>229</v>
      </c>
      <c r="F61" s="107" t="s">
        <v>230</v>
      </c>
      <c r="G61" s="107" t="s">
        <v>231</v>
      </c>
      <c r="H61" s="107" t="s">
        <v>232</v>
      </c>
      <c r="I61" s="107" t="s">
        <v>233</v>
      </c>
      <c r="J61" s="107" t="s">
        <v>234</v>
      </c>
      <c r="K61" s="107" t="s">
        <v>235</v>
      </c>
      <c r="R61" s="84" t="s">
        <v>224</v>
      </c>
      <c r="S61" s="92" t="s">
        <v>226</v>
      </c>
      <c r="T61" s="92" t="s">
        <v>227</v>
      </c>
      <c r="U61" s="92" t="s">
        <v>228</v>
      </c>
      <c r="V61" s="92" t="s">
        <v>229</v>
      </c>
      <c r="W61" s="92" t="s">
        <v>230</v>
      </c>
      <c r="X61" s="92" t="s">
        <v>231</v>
      </c>
      <c r="Y61" s="92" t="s">
        <v>232</v>
      </c>
      <c r="Z61" s="92" t="s">
        <v>233</v>
      </c>
      <c r="AA61" s="92" t="s">
        <v>234</v>
      </c>
      <c r="AB61" s="92" t="s">
        <v>235</v>
      </c>
      <c r="AL61" s="156" t="s">
        <v>238</v>
      </c>
    </row>
    <row r="62" spans="1:38" x14ac:dyDescent="0.25">
      <c r="A62" s="85" t="s">
        <v>237</v>
      </c>
      <c r="B62" s="86" t="s">
        <v>238</v>
      </c>
      <c r="C62" s="86" t="s">
        <v>238</v>
      </c>
      <c r="D62" s="86" t="s">
        <v>238</v>
      </c>
      <c r="E62" s="86" t="s">
        <v>238</v>
      </c>
      <c r="F62" s="86" t="s">
        <v>238</v>
      </c>
      <c r="G62" s="86" t="s">
        <v>238</v>
      </c>
      <c r="H62" s="86" t="s">
        <v>238</v>
      </c>
      <c r="I62" s="86" t="s">
        <v>238</v>
      </c>
      <c r="J62" s="86" t="s">
        <v>238</v>
      </c>
      <c r="K62" s="86" t="s">
        <v>238</v>
      </c>
      <c r="R62" s="85" t="s">
        <v>237</v>
      </c>
      <c r="S62" s="86" t="s">
        <v>238</v>
      </c>
      <c r="T62" s="86" t="s">
        <v>238</v>
      </c>
      <c r="U62" s="86" t="s">
        <v>238</v>
      </c>
      <c r="V62" s="86" t="s">
        <v>238</v>
      </c>
      <c r="W62" s="86" t="s">
        <v>238</v>
      </c>
      <c r="X62" s="86" t="s">
        <v>238</v>
      </c>
      <c r="Y62" s="86" t="s">
        <v>238</v>
      </c>
      <c r="Z62" s="86" t="s">
        <v>238</v>
      </c>
      <c r="AA62" s="86" t="s">
        <v>238</v>
      </c>
      <c r="AB62" s="86" t="s">
        <v>238</v>
      </c>
      <c r="AL62" t="s">
        <v>238</v>
      </c>
    </row>
    <row r="63" spans="1:38" x14ac:dyDescent="0.25">
      <c r="A63" s="87" t="s">
        <v>239</v>
      </c>
      <c r="B63" s="88">
        <f>B105+B147+B189+B231+B273+B315</f>
        <v>122788.27</v>
      </c>
      <c r="C63" s="88">
        <f t="shared" ref="C63:J63" si="3">C105+C147+C189+C231+C273+C315</f>
        <v>112670.12999999999</v>
      </c>
      <c r="D63" s="88">
        <f t="shared" si="3"/>
        <v>108751.55</v>
      </c>
      <c r="E63" s="88">
        <f t="shared" si="3"/>
        <v>107327.99</v>
      </c>
      <c r="F63" s="88">
        <f t="shared" si="3"/>
        <v>108932.20999999999</v>
      </c>
      <c r="G63" s="88">
        <f t="shared" si="3"/>
        <v>107647.32999999999</v>
      </c>
      <c r="H63" s="88">
        <f t="shared" si="3"/>
        <v>111029.44</v>
      </c>
      <c r="I63" s="88">
        <f t="shared" si="3"/>
        <v>110436.31999999999</v>
      </c>
      <c r="J63" s="88">
        <f t="shared" si="3"/>
        <v>108320.17</v>
      </c>
      <c r="K63" s="89" t="s">
        <v>240</v>
      </c>
      <c r="R63" s="87" t="s">
        <v>239</v>
      </c>
      <c r="S63" s="158">
        <f>AVERAGE(S105,S147,S189,S231,S273,S315)</f>
        <v>0.38166666666666665</v>
      </c>
      <c r="T63" s="158">
        <f t="shared" ref="T63:AA63" si="4">AVERAGE(T105,T147,T189,T231,T273,T315)</f>
        <v>0.36166666666666664</v>
      </c>
      <c r="U63" s="158">
        <f t="shared" si="4"/>
        <v>0.36166666666666664</v>
      </c>
      <c r="V63" s="158">
        <f t="shared" si="4"/>
        <v>0.35333333333333333</v>
      </c>
      <c r="W63" s="158">
        <f t="shared" si="4"/>
        <v>0.36000000000000004</v>
      </c>
      <c r="X63" s="158">
        <f t="shared" si="4"/>
        <v>0.35833333333333334</v>
      </c>
      <c r="Y63" s="158">
        <f t="shared" si="4"/>
        <v>0.35166666666666663</v>
      </c>
      <c r="Z63" s="158">
        <f t="shared" si="4"/>
        <v>0.33166666666666661</v>
      </c>
      <c r="AA63" s="158">
        <f t="shared" si="4"/>
        <v>0.33499999999999996</v>
      </c>
      <c r="AB63" s="91" t="s">
        <v>240</v>
      </c>
      <c r="AL63" s="91" t="s">
        <v>238</v>
      </c>
    </row>
    <row r="64" spans="1:38" x14ac:dyDescent="0.25">
      <c r="A64" s="87" t="s">
        <v>241</v>
      </c>
      <c r="B64" s="90">
        <f t="shared" ref="B64:J64" si="5">B106+B148+B190+B232+B274+B316</f>
        <v>3466.16</v>
      </c>
      <c r="C64" s="90">
        <f t="shared" si="5"/>
        <v>3075.66</v>
      </c>
      <c r="D64" s="90">
        <f t="shared" si="5"/>
        <v>2573.3000000000002</v>
      </c>
      <c r="E64" s="90">
        <f t="shared" si="5"/>
        <v>2725.37</v>
      </c>
      <c r="F64" s="90">
        <f t="shared" si="5"/>
        <v>2962.9799999999996</v>
      </c>
      <c r="G64" s="90">
        <f t="shared" si="5"/>
        <v>2905.1400000000003</v>
      </c>
      <c r="H64" s="90">
        <f t="shared" si="5"/>
        <v>2605.7200000000003</v>
      </c>
      <c r="I64" s="90">
        <f t="shared" si="5"/>
        <v>2413.9499999999998</v>
      </c>
      <c r="J64" s="90">
        <f t="shared" si="5"/>
        <v>2428.7600000000002</v>
      </c>
      <c r="K64" s="91" t="s">
        <v>240</v>
      </c>
      <c r="R64" s="87" t="s">
        <v>241</v>
      </c>
      <c r="S64" s="159">
        <f t="shared" ref="S64:AA64" si="6">AVERAGE(S106,S148,S190,S232,S274,S316)</f>
        <v>0.34</v>
      </c>
      <c r="T64" s="159">
        <f t="shared" si="6"/>
        <v>0.35499999999999998</v>
      </c>
      <c r="U64" s="159">
        <f t="shared" si="6"/>
        <v>0.32166666666666671</v>
      </c>
      <c r="V64" s="159">
        <f t="shared" si="6"/>
        <v>0.30000000000000004</v>
      </c>
      <c r="W64" s="159">
        <f t="shared" si="6"/>
        <v>0.30833333333333335</v>
      </c>
      <c r="X64" s="159">
        <f t="shared" si="6"/>
        <v>0.29499999999999998</v>
      </c>
      <c r="Y64" s="159">
        <f t="shared" si="6"/>
        <v>0.26333333333333336</v>
      </c>
      <c r="Z64" s="159">
        <f t="shared" si="6"/>
        <v>0.24333333333333332</v>
      </c>
      <c r="AA64" s="159">
        <f t="shared" si="6"/>
        <v>0.23333333333333331</v>
      </c>
      <c r="AB64" s="89" t="s">
        <v>240</v>
      </c>
      <c r="AL64" s="91" t="s">
        <v>238</v>
      </c>
    </row>
    <row r="65" spans="1:38" x14ac:dyDescent="0.25">
      <c r="A65" s="87" t="s">
        <v>242</v>
      </c>
      <c r="B65" s="88">
        <f t="shared" ref="B65:J65" si="7">B107+B149+B191+B233+B275+B317</f>
        <v>940.81000000000006</v>
      </c>
      <c r="C65" s="88">
        <f t="shared" si="7"/>
        <v>790</v>
      </c>
      <c r="D65" s="88">
        <f t="shared" si="7"/>
        <v>850.69</v>
      </c>
      <c r="E65" s="88">
        <f t="shared" si="7"/>
        <v>1005.0000000000001</v>
      </c>
      <c r="F65" s="89">
        <f t="shared" si="7"/>
        <v>1285.28</v>
      </c>
      <c r="G65" s="88">
        <f t="shared" si="7"/>
        <v>947.67</v>
      </c>
      <c r="H65" s="88">
        <f t="shared" si="7"/>
        <v>939.54</v>
      </c>
      <c r="I65" s="88">
        <f t="shared" si="7"/>
        <v>974.20999999999992</v>
      </c>
      <c r="J65" s="88">
        <f t="shared" si="7"/>
        <v>1292.83</v>
      </c>
      <c r="K65" s="89" t="s">
        <v>240</v>
      </c>
      <c r="R65" s="87" t="s">
        <v>242</v>
      </c>
      <c r="S65" s="158">
        <f t="shared" ref="S65:AA65" si="8">AVERAGE(S107,S149,S191,S233,S275,S317)</f>
        <v>0.59333333333333327</v>
      </c>
      <c r="T65" s="158">
        <f t="shared" si="8"/>
        <v>0.49666666666666665</v>
      </c>
      <c r="U65" s="158">
        <f t="shared" si="8"/>
        <v>0.62333333333333329</v>
      </c>
      <c r="V65" s="158">
        <f t="shared" si="8"/>
        <v>0.66666666666666663</v>
      </c>
      <c r="W65" s="158">
        <f t="shared" si="8"/>
        <v>0.69166666666666654</v>
      </c>
      <c r="X65" s="158">
        <f t="shared" si="8"/>
        <v>0.51500000000000001</v>
      </c>
      <c r="Y65" s="158">
        <f t="shared" si="8"/>
        <v>0.4916666666666667</v>
      </c>
      <c r="Z65" s="158">
        <f t="shared" si="8"/>
        <v>0.44666666666666671</v>
      </c>
      <c r="AA65" s="158">
        <f t="shared" si="8"/>
        <v>0.68833333333333346</v>
      </c>
      <c r="AB65" s="91" t="s">
        <v>240</v>
      </c>
      <c r="AL65" s="91" t="s">
        <v>238</v>
      </c>
    </row>
    <row r="66" spans="1:38" x14ac:dyDescent="0.25">
      <c r="A66" s="87" t="s">
        <v>243</v>
      </c>
      <c r="B66" s="90">
        <f t="shared" ref="B66:J66" si="9">B108+B150+B192+B234+B276+B318</f>
        <v>2830.2599999999998</v>
      </c>
      <c r="C66" s="90">
        <f t="shared" si="9"/>
        <v>2441.9</v>
      </c>
      <c r="D66" s="90">
        <f t="shared" si="9"/>
        <v>2447.0299999999997</v>
      </c>
      <c r="E66" s="90">
        <f t="shared" si="9"/>
        <v>2463.4499999999998</v>
      </c>
      <c r="F66" s="90">
        <f t="shared" si="9"/>
        <v>2124.06</v>
      </c>
      <c r="G66" s="90">
        <f t="shared" si="9"/>
        <v>1926.1699999999998</v>
      </c>
      <c r="H66" s="90">
        <f t="shared" si="9"/>
        <v>1894.3999999999999</v>
      </c>
      <c r="I66" s="90">
        <f t="shared" si="9"/>
        <v>1758.04</v>
      </c>
      <c r="J66" s="90">
        <f t="shared" si="9"/>
        <v>1713.72</v>
      </c>
      <c r="K66" s="91" t="s">
        <v>240</v>
      </c>
      <c r="R66" s="87" t="s">
        <v>243</v>
      </c>
      <c r="S66" s="159">
        <f t="shared" ref="S66:AA66" si="10">AVERAGE(S108,S150,S192,S234,S276,S318)</f>
        <v>0.34</v>
      </c>
      <c r="T66" s="159">
        <f t="shared" si="10"/>
        <v>0.32500000000000001</v>
      </c>
      <c r="U66" s="159">
        <f t="shared" si="10"/>
        <v>0.34500000000000003</v>
      </c>
      <c r="V66" s="159">
        <f t="shared" si="10"/>
        <v>0.31833333333333336</v>
      </c>
      <c r="W66" s="159">
        <f t="shared" si="10"/>
        <v>0.26666666666666666</v>
      </c>
      <c r="X66" s="159">
        <f t="shared" si="10"/>
        <v>0.25666666666666665</v>
      </c>
      <c r="Y66" s="159">
        <f t="shared" si="10"/>
        <v>0.24166666666666667</v>
      </c>
      <c r="Z66" s="159">
        <f t="shared" si="10"/>
        <v>0.20833333333333334</v>
      </c>
      <c r="AA66" s="159">
        <f t="shared" si="10"/>
        <v>0.21333333333333335</v>
      </c>
      <c r="AB66" s="89" t="s">
        <v>240</v>
      </c>
      <c r="AL66" s="91" t="s">
        <v>238</v>
      </c>
    </row>
    <row r="67" spans="1:38" x14ac:dyDescent="0.25">
      <c r="A67" s="87" t="s">
        <v>244</v>
      </c>
      <c r="B67" s="88">
        <f t="shared" ref="B67:J67" si="11">B109+B151+B193+B235+B277+B319</f>
        <v>456.74</v>
      </c>
      <c r="C67" s="88">
        <f t="shared" si="11"/>
        <v>448.12000000000006</v>
      </c>
      <c r="D67" s="88">
        <f t="shared" si="11"/>
        <v>400.67</v>
      </c>
      <c r="E67" s="88">
        <f t="shared" si="11"/>
        <v>349.15999999999997</v>
      </c>
      <c r="F67" s="88">
        <f t="shared" si="11"/>
        <v>429.54000000000008</v>
      </c>
      <c r="G67" s="88">
        <f t="shared" si="11"/>
        <v>415.49</v>
      </c>
      <c r="H67" s="88">
        <f t="shared" si="11"/>
        <v>414.65</v>
      </c>
      <c r="I67" s="88">
        <f t="shared" si="11"/>
        <v>433.81</v>
      </c>
      <c r="J67" s="88">
        <f t="shared" si="11"/>
        <v>409.40000000000003</v>
      </c>
      <c r="K67" s="89" t="s">
        <v>240</v>
      </c>
      <c r="R67" s="87" t="s">
        <v>244</v>
      </c>
      <c r="S67" s="158">
        <f t="shared" ref="S67:AA67" si="12">AVERAGE(S109,S151,S193,S235,S277,S319)</f>
        <v>8.5000000000000006E-2</v>
      </c>
      <c r="T67" s="158">
        <f t="shared" si="12"/>
        <v>7.6666666666666661E-2</v>
      </c>
      <c r="U67" s="158">
        <f t="shared" si="12"/>
        <v>7.0000000000000007E-2</v>
      </c>
      <c r="V67" s="158">
        <f t="shared" si="12"/>
        <v>5.3333333333333344E-2</v>
      </c>
      <c r="W67" s="158">
        <f t="shared" si="12"/>
        <v>7.0000000000000007E-2</v>
      </c>
      <c r="X67" s="158">
        <f t="shared" si="12"/>
        <v>7.166666666666667E-2</v>
      </c>
      <c r="Y67" s="158">
        <f t="shared" si="12"/>
        <v>7.0000000000000007E-2</v>
      </c>
      <c r="Z67" s="158">
        <f t="shared" si="12"/>
        <v>7.8333333333333324E-2</v>
      </c>
      <c r="AA67" s="158">
        <f t="shared" si="12"/>
        <v>7.166666666666667E-2</v>
      </c>
      <c r="AB67" s="91" t="s">
        <v>240</v>
      </c>
      <c r="AL67" s="91" t="s">
        <v>238</v>
      </c>
    </row>
    <row r="68" spans="1:38" x14ac:dyDescent="0.25">
      <c r="A68" s="87" t="s">
        <v>245</v>
      </c>
      <c r="B68" s="90">
        <f t="shared" ref="B68:J68" si="13">B110+B152+B194+B236+B278+B320</f>
        <v>11233.099999999999</v>
      </c>
      <c r="C68" s="90">
        <f t="shared" si="13"/>
        <v>10937.34</v>
      </c>
      <c r="D68" s="90">
        <f t="shared" si="13"/>
        <v>10695.34</v>
      </c>
      <c r="E68" s="90">
        <f t="shared" si="13"/>
        <v>10614.689999999999</v>
      </c>
      <c r="F68" s="90">
        <f t="shared" si="13"/>
        <v>10545.95</v>
      </c>
      <c r="G68" s="90">
        <f t="shared" si="13"/>
        <v>10557.34</v>
      </c>
      <c r="H68" s="90">
        <f t="shared" si="13"/>
        <v>10735.61</v>
      </c>
      <c r="I68" s="90">
        <f t="shared" si="13"/>
        <v>10313.459999999999</v>
      </c>
      <c r="J68" s="90">
        <f t="shared" si="13"/>
        <v>10135.050000000001</v>
      </c>
      <c r="K68" s="91" t="s">
        <v>240</v>
      </c>
      <c r="R68" s="87" t="s">
        <v>245</v>
      </c>
      <c r="S68" s="159">
        <f t="shared" ref="S68:AA68" si="14">AVERAGE(S110,S152,S194,S236,S278,S320)</f>
        <v>0.20833333333333329</v>
      </c>
      <c r="T68" s="159">
        <f t="shared" si="14"/>
        <v>0.19666666666666668</v>
      </c>
      <c r="U68" s="159">
        <f t="shared" si="14"/>
        <v>0.20000000000000004</v>
      </c>
      <c r="V68" s="159">
        <f t="shared" si="14"/>
        <v>0.20166666666666666</v>
      </c>
      <c r="W68" s="159">
        <f t="shared" si="14"/>
        <v>0.20166666666666666</v>
      </c>
      <c r="X68" s="159">
        <f t="shared" si="14"/>
        <v>0.215</v>
      </c>
      <c r="Y68" s="159">
        <f t="shared" si="14"/>
        <v>0.21000000000000005</v>
      </c>
      <c r="Z68" s="159">
        <f t="shared" si="14"/>
        <v>0.19666666666666668</v>
      </c>
      <c r="AA68" s="159">
        <f t="shared" si="14"/>
        <v>0.18499999999999997</v>
      </c>
      <c r="AB68" s="89" t="s">
        <v>240</v>
      </c>
      <c r="AL68" s="91" t="s">
        <v>238</v>
      </c>
    </row>
    <row r="69" spans="1:38" x14ac:dyDescent="0.25">
      <c r="A69" s="87" t="s">
        <v>246</v>
      </c>
      <c r="B69" s="88">
        <f t="shared" ref="B69:J69" si="15">B111+B153+B195+B237+B279+B321</f>
        <v>1566.7200000000003</v>
      </c>
      <c r="C69" s="88">
        <f t="shared" si="15"/>
        <v>1142.8</v>
      </c>
      <c r="D69" s="88">
        <f t="shared" si="15"/>
        <v>1229.3999999999999</v>
      </c>
      <c r="E69" s="88">
        <f t="shared" si="15"/>
        <v>1223.6000000000001</v>
      </c>
      <c r="F69" s="88">
        <f t="shared" si="15"/>
        <v>1823.77</v>
      </c>
      <c r="G69" s="88">
        <f t="shared" si="15"/>
        <v>1433.2</v>
      </c>
      <c r="H69" s="89">
        <f t="shared" si="15"/>
        <v>1836.03</v>
      </c>
      <c r="I69" s="88">
        <f t="shared" si="15"/>
        <v>893.56</v>
      </c>
      <c r="J69" s="88">
        <f t="shared" si="15"/>
        <v>581.86999999999989</v>
      </c>
      <c r="K69" s="89" t="s">
        <v>240</v>
      </c>
      <c r="R69" s="87" t="s">
        <v>246</v>
      </c>
      <c r="S69" s="158">
        <f t="shared" ref="S69:AA69" si="16">AVERAGE(S111,S153,S195,S237,S279,S321)</f>
        <v>1.7033333333333331</v>
      </c>
      <c r="T69" s="158">
        <f t="shared" si="16"/>
        <v>1.4016666666666666</v>
      </c>
      <c r="U69" s="158">
        <f t="shared" si="16"/>
        <v>1.37</v>
      </c>
      <c r="V69" s="158">
        <f t="shared" si="16"/>
        <v>1.5149999999999999</v>
      </c>
      <c r="W69" s="158">
        <f t="shared" si="16"/>
        <v>1.2466666666666668</v>
      </c>
      <c r="X69" s="158">
        <f t="shared" si="16"/>
        <v>1.3849999999999998</v>
      </c>
      <c r="Y69" s="158">
        <f t="shared" si="16"/>
        <v>1.6633333333333333</v>
      </c>
      <c r="Z69" s="158">
        <f t="shared" si="16"/>
        <v>0.54</v>
      </c>
      <c r="AA69" s="158">
        <f t="shared" si="16"/>
        <v>0.57499999999999996</v>
      </c>
      <c r="AB69" s="91" t="s">
        <v>240</v>
      </c>
      <c r="AL69" s="91" t="s">
        <v>238</v>
      </c>
    </row>
    <row r="70" spans="1:38" x14ac:dyDescent="0.25">
      <c r="A70" s="87" t="s">
        <v>247</v>
      </c>
      <c r="B70" s="90">
        <f t="shared" ref="B70:J70" si="17">B112+B154+B196+B238+B280+B322</f>
        <v>989.55000000000007</v>
      </c>
      <c r="C70" s="90">
        <f t="shared" si="17"/>
        <v>963.46</v>
      </c>
      <c r="D70" s="90">
        <f t="shared" si="17"/>
        <v>907.77</v>
      </c>
      <c r="E70" s="90">
        <f t="shared" si="17"/>
        <v>1018.63</v>
      </c>
      <c r="F70" s="90">
        <f t="shared" si="17"/>
        <v>1018.8000000000001</v>
      </c>
      <c r="G70" s="90">
        <f t="shared" si="17"/>
        <v>1117.72</v>
      </c>
      <c r="H70" s="90">
        <f t="shared" si="17"/>
        <v>1129.1099999999999</v>
      </c>
      <c r="I70" s="90">
        <f t="shared" si="17"/>
        <v>1169.8599999999999</v>
      </c>
      <c r="J70" s="90">
        <f t="shared" si="17"/>
        <v>1118.05</v>
      </c>
      <c r="K70" s="91" t="s">
        <v>240</v>
      </c>
      <c r="R70" s="87" t="s">
        <v>247</v>
      </c>
      <c r="S70" s="159">
        <f t="shared" ref="S70:AA70" si="18">AVERAGE(S112,S154,S196,S238,S280,S322)</f>
        <v>0.46833333333333332</v>
      </c>
      <c r="T70" s="159">
        <f t="shared" si="18"/>
        <v>0.45166666666666666</v>
      </c>
      <c r="U70" s="159">
        <f t="shared" si="18"/>
        <v>0.35333333333333333</v>
      </c>
      <c r="V70" s="159">
        <f t="shared" si="18"/>
        <v>0.29333333333333333</v>
      </c>
      <c r="W70" s="159">
        <f t="shared" si="18"/>
        <v>0.35833333333333334</v>
      </c>
      <c r="X70" s="159">
        <f t="shared" si="18"/>
        <v>0.28999999999999998</v>
      </c>
      <c r="Y70" s="159">
        <f t="shared" si="18"/>
        <v>0.27166666666666667</v>
      </c>
      <c r="Z70" s="159">
        <f t="shared" si="18"/>
        <v>0.27333333333333332</v>
      </c>
      <c r="AA70" s="159">
        <f t="shared" si="18"/>
        <v>0.26333333333333336</v>
      </c>
      <c r="AB70" s="89" t="s">
        <v>240</v>
      </c>
      <c r="AL70" s="91" t="s">
        <v>238</v>
      </c>
    </row>
    <row r="71" spans="1:38" x14ac:dyDescent="0.25">
      <c r="A71" s="87" t="s">
        <v>248</v>
      </c>
      <c r="B71" s="88">
        <f t="shared" ref="B71:J71" si="19">B113+B155+B197+B239+B281+B323</f>
        <v>1400.1299999999999</v>
      </c>
      <c r="C71" s="88">
        <f t="shared" si="19"/>
        <v>1459.5</v>
      </c>
      <c r="D71" s="88">
        <f t="shared" si="19"/>
        <v>1521.6</v>
      </c>
      <c r="E71" s="88">
        <f t="shared" si="19"/>
        <v>1568.4</v>
      </c>
      <c r="F71" s="88">
        <f t="shared" si="19"/>
        <v>1573.25</v>
      </c>
      <c r="G71" s="88">
        <f t="shared" si="19"/>
        <v>1504.1599999999999</v>
      </c>
      <c r="H71" s="88">
        <f t="shared" si="19"/>
        <v>1530.93</v>
      </c>
      <c r="I71" s="150">
        <f t="shared" si="19"/>
        <v>1454.45</v>
      </c>
      <c r="J71" s="150">
        <f t="shared" si="19"/>
        <v>1341.92</v>
      </c>
      <c r="K71" s="89" t="s">
        <v>240</v>
      </c>
      <c r="R71" s="87" t="s">
        <v>248</v>
      </c>
      <c r="S71" s="158">
        <f t="shared" ref="S71:AA71" si="20">AVERAGE(S113,S155,S197,S239,S281,S323)</f>
        <v>0.24833333333333332</v>
      </c>
      <c r="T71" s="158">
        <f t="shared" si="20"/>
        <v>0.315</v>
      </c>
      <c r="U71" s="158">
        <f t="shared" si="20"/>
        <v>0.34166666666666662</v>
      </c>
      <c r="V71" s="158">
        <f t="shared" si="20"/>
        <v>0.33833333333333332</v>
      </c>
      <c r="W71" s="158">
        <f t="shared" si="20"/>
        <v>0.33166666666666661</v>
      </c>
      <c r="X71" s="158">
        <f t="shared" si="20"/>
        <v>0.34166666666666662</v>
      </c>
      <c r="Y71" s="158">
        <f t="shared" si="20"/>
        <v>0.32500000000000001</v>
      </c>
      <c r="Z71" s="160">
        <f t="shared" si="20"/>
        <v>0.29166666666666669</v>
      </c>
      <c r="AA71" s="160">
        <f t="shared" si="20"/>
        <v>0.3116666666666667</v>
      </c>
      <c r="AB71" s="91" t="s">
        <v>240</v>
      </c>
      <c r="AL71" s="91" t="s">
        <v>238</v>
      </c>
    </row>
    <row r="72" spans="1:38" x14ac:dyDescent="0.25">
      <c r="A72" s="87" t="s">
        <v>249</v>
      </c>
      <c r="B72" s="90">
        <f t="shared" ref="B72:J72" si="21">B114+B156+B198+B240+B282+B324</f>
        <v>10347.33</v>
      </c>
      <c r="C72" s="90">
        <f t="shared" si="21"/>
        <v>9672.92</v>
      </c>
      <c r="D72" s="90">
        <f t="shared" si="21"/>
        <v>7404.32</v>
      </c>
      <c r="E72" s="90">
        <f t="shared" si="21"/>
        <v>7321.92</v>
      </c>
      <c r="F72" s="90">
        <f t="shared" si="21"/>
        <v>8051.7800000000007</v>
      </c>
      <c r="G72" s="90">
        <f t="shared" si="21"/>
        <v>7978.5999999999995</v>
      </c>
      <c r="H72" s="90">
        <f t="shared" si="21"/>
        <v>8351.4500000000007</v>
      </c>
      <c r="I72" s="90">
        <f t="shared" si="21"/>
        <v>8636.74</v>
      </c>
      <c r="J72" s="90">
        <f t="shared" si="21"/>
        <v>9179.1400000000012</v>
      </c>
      <c r="K72" s="91" t="s">
        <v>240</v>
      </c>
      <c r="R72" s="87" t="s">
        <v>249</v>
      </c>
      <c r="S72" s="159">
        <f t="shared" ref="S72:AA72" si="22">AVERAGE(S114,S156,S198,S240,S282,S324)</f>
        <v>0.45333333333333342</v>
      </c>
      <c r="T72" s="159">
        <f t="shared" si="22"/>
        <v>0.45833333333333331</v>
      </c>
      <c r="U72" s="159">
        <f t="shared" si="22"/>
        <v>0.38166666666666665</v>
      </c>
      <c r="V72" s="159">
        <f t="shared" si="22"/>
        <v>0.37666666666666671</v>
      </c>
      <c r="W72" s="159">
        <f t="shared" si="22"/>
        <v>0.41833333333333328</v>
      </c>
      <c r="X72" s="159">
        <f t="shared" si="22"/>
        <v>0.40666666666666673</v>
      </c>
      <c r="Y72" s="159">
        <f t="shared" si="22"/>
        <v>0.36833333333333335</v>
      </c>
      <c r="Z72" s="159">
        <f t="shared" si="22"/>
        <v>0.33833333333333332</v>
      </c>
      <c r="AA72" s="159">
        <f t="shared" si="22"/>
        <v>0.35333333333333333</v>
      </c>
      <c r="AB72" s="89" t="s">
        <v>240</v>
      </c>
      <c r="AL72" s="91" t="s">
        <v>238</v>
      </c>
    </row>
    <row r="73" spans="1:38" x14ac:dyDescent="0.25">
      <c r="A73" s="87" t="s">
        <v>250</v>
      </c>
      <c r="B73" s="88">
        <f t="shared" ref="B73:J73" si="23">B115+B157+B199+B241+B283+B325</f>
        <v>12056.39</v>
      </c>
      <c r="C73" s="88">
        <f t="shared" si="23"/>
        <v>11288.8</v>
      </c>
      <c r="D73" s="88">
        <f t="shared" si="23"/>
        <v>11831.18</v>
      </c>
      <c r="E73" s="89">
        <f t="shared" si="23"/>
        <v>11449.52</v>
      </c>
      <c r="F73" s="88">
        <f t="shared" si="23"/>
        <v>11848.600000000002</v>
      </c>
      <c r="G73" s="88">
        <f t="shared" si="23"/>
        <v>11952.73</v>
      </c>
      <c r="H73" s="88">
        <f t="shared" si="23"/>
        <v>12590.86</v>
      </c>
      <c r="I73" s="88">
        <f t="shared" si="23"/>
        <v>12058.33</v>
      </c>
      <c r="J73" s="88">
        <f t="shared" si="23"/>
        <v>10842.11</v>
      </c>
      <c r="K73" s="89" t="s">
        <v>240</v>
      </c>
      <c r="R73" s="87" t="s">
        <v>250</v>
      </c>
      <c r="S73" s="158">
        <f t="shared" ref="S73:AA73" si="24">AVERAGE(S115,S157,S199,S241,S283,S325)</f>
        <v>0.39666666666666667</v>
      </c>
      <c r="T73" s="158">
        <f t="shared" si="24"/>
        <v>0.40833333333333338</v>
      </c>
      <c r="U73" s="158">
        <f t="shared" si="24"/>
        <v>0.43333333333333335</v>
      </c>
      <c r="V73" s="158">
        <f t="shared" si="24"/>
        <v>0.41500000000000004</v>
      </c>
      <c r="W73" s="158">
        <f t="shared" si="24"/>
        <v>0.43500000000000005</v>
      </c>
      <c r="X73" s="158">
        <f t="shared" si="24"/>
        <v>0.45833333333333331</v>
      </c>
      <c r="Y73" s="158">
        <f t="shared" si="24"/>
        <v>0.45833333333333331</v>
      </c>
      <c r="Z73" s="158">
        <f t="shared" si="24"/>
        <v>0.45999999999999996</v>
      </c>
      <c r="AA73" s="158">
        <f t="shared" si="24"/>
        <v>0.4366666666666667</v>
      </c>
      <c r="AB73" s="91" t="s">
        <v>240</v>
      </c>
      <c r="AL73" s="91" t="s">
        <v>238</v>
      </c>
    </row>
    <row r="74" spans="1:38" x14ac:dyDescent="0.25">
      <c r="A74" s="87" t="s">
        <v>251</v>
      </c>
      <c r="B74" s="90">
        <f t="shared" ref="B74:J74" si="25">B116+B158+B200+B242+B284+B326</f>
        <v>706.65000000000009</v>
      </c>
      <c r="C74" s="90">
        <f t="shared" si="25"/>
        <v>720.43999999999994</v>
      </c>
      <c r="D74" s="90">
        <f t="shared" si="25"/>
        <v>709.86</v>
      </c>
      <c r="E74" s="90">
        <f t="shared" si="25"/>
        <v>620.84</v>
      </c>
      <c r="F74" s="90">
        <f t="shared" si="25"/>
        <v>578.24</v>
      </c>
      <c r="G74" s="90">
        <f t="shared" si="25"/>
        <v>522.99</v>
      </c>
      <c r="H74" s="90">
        <f t="shared" si="25"/>
        <v>570.24</v>
      </c>
      <c r="I74" s="90">
        <f t="shared" si="25"/>
        <v>587.78000000000009</v>
      </c>
      <c r="J74" s="90">
        <f t="shared" si="25"/>
        <v>594.37</v>
      </c>
      <c r="K74" s="91" t="s">
        <v>240</v>
      </c>
      <c r="R74" s="87" t="s">
        <v>251</v>
      </c>
      <c r="S74" s="159">
        <f t="shared" ref="S74:AA74" si="26">AVERAGE(S116,S158,S200,S242,S284,S326)</f>
        <v>0.48166666666666669</v>
      </c>
      <c r="T74" s="159">
        <f t="shared" si="26"/>
        <v>0.53333333333333333</v>
      </c>
      <c r="U74" s="159">
        <f t="shared" si="26"/>
        <v>0.46333333333333337</v>
      </c>
      <c r="V74" s="159">
        <f t="shared" si="26"/>
        <v>0.41</v>
      </c>
      <c r="W74" s="159">
        <f t="shared" si="26"/>
        <v>0.41500000000000004</v>
      </c>
      <c r="X74" s="159">
        <f t="shared" si="26"/>
        <v>0.3666666666666667</v>
      </c>
      <c r="Y74" s="159">
        <f t="shared" si="26"/>
        <v>0.38333333333333336</v>
      </c>
      <c r="Z74" s="159">
        <f t="shared" si="26"/>
        <v>0.41500000000000004</v>
      </c>
      <c r="AA74" s="159">
        <f t="shared" si="26"/>
        <v>0.38833333333333342</v>
      </c>
      <c r="AB74" s="89" t="s">
        <v>240</v>
      </c>
      <c r="AL74" s="91" t="s">
        <v>238</v>
      </c>
    </row>
    <row r="75" spans="1:38" x14ac:dyDescent="0.25">
      <c r="A75" s="87" t="s">
        <v>252</v>
      </c>
      <c r="B75" s="88">
        <f t="shared" ref="B75:J75" si="27">B117+B159+B201+B243+B285+B327</f>
        <v>16036.5</v>
      </c>
      <c r="C75" s="88">
        <f t="shared" si="27"/>
        <v>14196.119999999999</v>
      </c>
      <c r="D75" s="88">
        <f t="shared" si="27"/>
        <v>12731.4</v>
      </c>
      <c r="E75" s="88">
        <f t="shared" si="27"/>
        <v>12596.970000000001</v>
      </c>
      <c r="F75" s="88">
        <f t="shared" si="27"/>
        <v>12307.7</v>
      </c>
      <c r="G75" s="88">
        <f t="shared" si="27"/>
        <v>12710.579999999998</v>
      </c>
      <c r="H75" s="88">
        <f t="shared" si="27"/>
        <v>12764.93</v>
      </c>
      <c r="I75" s="88">
        <f t="shared" si="27"/>
        <v>12760.84</v>
      </c>
      <c r="J75" s="88">
        <f t="shared" si="27"/>
        <v>12608.779999999999</v>
      </c>
      <c r="K75" s="89" t="s">
        <v>240</v>
      </c>
      <c r="R75" s="87" t="s">
        <v>252</v>
      </c>
      <c r="S75" s="158">
        <f t="shared" ref="S75:AA75" si="28">AVERAGE(S117,S159,S201,S243,S285,S327)</f>
        <v>0.29333333333333333</v>
      </c>
      <c r="T75" s="158">
        <f t="shared" si="28"/>
        <v>0.28833333333333333</v>
      </c>
      <c r="U75" s="158">
        <f t="shared" si="28"/>
        <v>0.27166666666666667</v>
      </c>
      <c r="V75" s="158">
        <f t="shared" si="28"/>
        <v>0.26500000000000001</v>
      </c>
      <c r="W75" s="158">
        <f t="shared" si="28"/>
        <v>0.26166666666666666</v>
      </c>
      <c r="X75" s="158">
        <f t="shared" si="28"/>
        <v>0.25666666666666665</v>
      </c>
      <c r="Y75" s="158">
        <f t="shared" si="28"/>
        <v>0.245</v>
      </c>
      <c r="Z75" s="158">
        <f t="shared" si="28"/>
        <v>0.23666666666666666</v>
      </c>
      <c r="AA75" s="158">
        <f t="shared" si="28"/>
        <v>0.24666666666666667</v>
      </c>
      <c r="AB75" s="91" t="s">
        <v>240</v>
      </c>
      <c r="AL75" s="91" t="s">
        <v>238</v>
      </c>
    </row>
    <row r="76" spans="1:38" x14ac:dyDescent="0.25">
      <c r="A76" s="87" t="s">
        <v>253</v>
      </c>
      <c r="B76" s="90">
        <f t="shared" ref="B76:J76" si="29">B118+B160+B202+B244+B286+B328</f>
        <v>389.19999999999993</v>
      </c>
      <c r="C76" s="90">
        <f t="shared" si="29"/>
        <v>123.67</v>
      </c>
      <c r="D76" s="90">
        <f t="shared" si="29"/>
        <v>141.4</v>
      </c>
      <c r="E76" s="90">
        <f t="shared" si="29"/>
        <v>161.9</v>
      </c>
      <c r="F76" s="90">
        <f t="shared" si="29"/>
        <v>158.63</v>
      </c>
      <c r="G76" s="90">
        <f t="shared" si="29"/>
        <v>168.19000000000003</v>
      </c>
      <c r="H76" s="90">
        <f t="shared" si="29"/>
        <v>205.14</v>
      </c>
      <c r="I76" s="90">
        <f t="shared" si="29"/>
        <v>234.57</v>
      </c>
      <c r="J76" s="90">
        <f t="shared" si="29"/>
        <v>242.07</v>
      </c>
      <c r="K76" s="91" t="s">
        <v>240</v>
      </c>
      <c r="R76" s="87" t="s">
        <v>253</v>
      </c>
      <c r="S76" s="159">
        <f t="shared" ref="S76:AA76" si="30">AVERAGE(S118,S160,S202,S244,S286,S328)</f>
        <v>0.76666666666666672</v>
      </c>
      <c r="T76" s="159">
        <f t="shared" si="30"/>
        <v>0.55500000000000005</v>
      </c>
      <c r="U76" s="159">
        <f t="shared" si="30"/>
        <v>0.65666666666666662</v>
      </c>
      <c r="V76" s="159">
        <f t="shared" si="30"/>
        <v>0.57000000000000006</v>
      </c>
      <c r="W76" s="159">
        <f t="shared" si="30"/>
        <v>0.44166666666666671</v>
      </c>
      <c r="X76" s="159">
        <f t="shared" si="30"/>
        <v>0.51666666666666661</v>
      </c>
      <c r="Y76" s="159">
        <f t="shared" si="30"/>
        <v>0.65666666666666662</v>
      </c>
      <c r="Z76" s="159">
        <f t="shared" si="30"/>
        <v>0.60166666666666657</v>
      </c>
      <c r="AA76" s="159">
        <f t="shared" si="30"/>
        <v>0.54666666666666675</v>
      </c>
      <c r="AB76" s="89" t="s">
        <v>240</v>
      </c>
      <c r="AL76" s="91" t="s">
        <v>238</v>
      </c>
    </row>
    <row r="77" spans="1:38" x14ac:dyDescent="0.25">
      <c r="A77" s="87" t="s">
        <v>254</v>
      </c>
      <c r="B77" s="88">
        <f t="shared" ref="B77:J77" si="31">B119+B161+B203+B245+B287+B329</f>
        <v>1620.17</v>
      </c>
      <c r="C77" s="88">
        <f t="shared" si="31"/>
        <v>1887.9899999999998</v>
      </c>
      <c r="D77" s="88">
        <f t="shared" si="31"/>
        <v>1959.55</v>
      </c>
      <c r="E77" s="88">
        <f t="shared" si="31"/>
        <v>2203.73</v>
      </c>
      <c r="F77" s="88">
        <f t="shared" si="31"/>
        <v>2228.9299999999994</v>
      </c>
      <c r="G77" s="88">
        <f t="shared" si="31"/>
        <v>1999.9499999999998</v>
      </c>
      <c r="H77" s="88">
        <f t="shared" si="31"/>
        <v>1995.5300000000002</v>
      </c>
      <c r="I77" s="88">
        <f t="shared" si="31"/>
        <v>2080.1</v>
      </c>
      <c r="J77" s="88">
        <f t="shared" si="31"/>
        <v>2161.98</v>
      </c>
      <c r="K77" s="89" t="s">
        <v>240</v>
      </c>
      <c r="R77" s="87" t="s">
        <v>254</v>
      </c>
      <c r="S77" s="158">
        <f t="shared" ref="S77:AA77" si="32">AVERAGE(S119,S161,S203,S245,S287,S329)</f>
        <v>0.76833333333333309</v>
      </c>
      <c r="T77" s="158">
        <f t="shared" si="32"/>
        <v>0.93666666666666643</v>
      </c>
      <c r="U77" s="158">
        <f t="shared" si="32"/>
        <v>0.80500000000000005</v>
      </c>
      <c r="V77" s="158">
        <f t="shared" si="32"/>
        <v>0.77833333333333332</v>
      </c>
      <c r="W77" s="158">
        <f t="shared" si="32"/>
        <v>0.80833333333333324</v>
      </c>
      <c r="X77" s="158">
        <f t="shared" si="32"/>
        <v>0.71999999999999986</v>
      </c>
      <c r="Y77" s="158">
        <f t="shared" si="32"/>
        <v>0.67333333333333334</v>
      </c>
      <c r="Z77" s="158">
        <f t="shared" si="32"/>
        <v>0.63</v>
      </c>
      <c r="AA77" s="158">
        <f t="shared" si="32"/>
        <v>0.62666666666666659</v>
      </c>
      <c r="AB77" s="91" t="s">
        <v>240</v>
      </c>
      <c r="AL77" s="91" t="s">
        <v>238</v>
      </c>
    </row>
    <row r="78" spans="1:38" x14ac:dyDescent="0.25">
      <c r="A78" s="87" t="s">
        <v>255</v>
      </c>
      <c r="B78" s="90">
        <f t="shared" ref="B78:J78" si="33">B120+B162+B204+B246+B288+B330</f>
        <v>402.15</v>
      </c>
      <c r="C78" s="90">
        <f t="shared" si="33"/>
        <v>445.47</v>
      </c>
      <c r="D78" s="90">
        <f t="shared" si="33"/>
        <v>454.55</v>
      </c>
      <c r="E78" s="90">
        <f t="shared" si="33"/>
        <v>312.15999999999997</v>
      </c>
      <c r="F78" s="90">
        <f t="shared" si="33"/>
        <v>227.03</v>
      </c>
      <c r="G78" s="90">
        <f t="shared" si="33"/>
        <v>213.75999999999996</v>
      </c>
      <c r="H78" s="90">
        <f t="shared" si="33"/>
        <v>216.63</v>
      </c>
      <c r="I78" s="90">
        <f t="shared" si="33"/>
        <v>207.05</v>
      </c>
      <c r="J78" s="90">
        <f t="shared" si="33"/>
        <v>213.43</v>
      </c>
      <c r="K78" s="91" t="s">
        <v>240</v>
      </c>
      <c r="R78" s="87" t="s">
        <v>255</v>
      </c>
      <c r="S78" s="159">
        <f t="shared" ref="S78:AA78" si="34">AVERAGE(S120,S162,S204,S246,S288,S330)</f>
        <v>0.3666666666666667</v>
      </c>
      <c r="T78" s="159">
        <f t="shared" si="34"/>
        <v>0.37000000000000005</v>
      </c>
      <c r="U78" s="159">
        <f t="shared" si="34"/>
        <v>0.34666666666666668</v>
      </c>
      <c r="V78" s="159">
        <f t="shared" si="34"/>
        <v>0.25166666666666665</v>
      </c>
      <c r="W78" s="159">
        <f t="shared" si="34"/>
        <v>0.23833333333333337</v>
      </c>
      <c r="X78" s="159">
        <f t="shared" si="34"/>
        <v>0.22333333333333338</v>
      </c>
      <c r="Y78" s="159">
        <f t="shared" si="34"/>
        <v>0.21833333333333335</v>
      </c>
      <c r="Z78" s="159">
        <f t="shared" si="34"/>
        <v>0.20000000000000004</v>
      </c>
      <c r="AA78" s="159">
        <f t="shared" si="34"/>
        <v>0.21</v>
      </c>
      <c r="AB78" s="89" t="s">
        <v>240</v>
      </c>
      <c r="AL78" s="91" t="s">
        <v>238</v>
      </c>
    </row>
    <row r="79" spans="1:38" x14ac:dyDescent="0.25">
      <c r="A79" s="87" t="s">
        <v>256</v>
      </c>
      <c r="B79" s="88">
        <f t="shared" ref="B79:J79" si="35">B121+B163+B205+B247+B289+B331</f>
        <v>193.51999999999998</v>
      </c>
      <c r="C79" s="88">
        <f t="shared" si="35"/>
        <v>201.79000000000002</v>
      </c>
      <c r="D79" s="88">
        <f t="shared" si="35"/>
        <v>172.45999999999998</v>
      </c>
      <c r="E79" s="88">
        <f t="shared" si="35"/>
        <v>180.96999999999997</v>
      </c>
      <c r="F79" s="88">
        <f t="shared" si="35"/>
        <v>143.76</v>
      </c>
      <c r="G79" s="88">
        <f t="shared" si="35"/>
        <v>155.26</v>
      </c>
      <c r="H79" s="88">
        <f t="shared" si="35"/>
        <v>158.93</v>
      </c>
      <c r="I79" s="88">
        <f t="shared" si="35"/>
        <v>138.26000000000002</v>
      </c>
      <c r="J79" s="88">
        <f t="shared" si="35"/>
        <v>140.88999999999999</v>
      </c>
      <c r="K79" s="89" t="s">
        <v>240</v>
      </c>
      <c r="R79" s="87" t="s">
        <v>256</v>
      </c>
      <c r="S79" s="158">
        <f t="shared" ref="S79:AA79" si="36">AVERAGE(S121,S163,S205,S247,S289,S331)</f>
        <v>0.01</v>
      </c>
      <c r="T79" s="158">
        <f t="shared" si="36"/>
        <v>0.03</v>
      </c>
      <c r="U79" s="158">
        <f t="shared" si="36"/>
        <v>0.04</v>
      </c>
      <c r="V79" s="158">
        <f t="shared" si="36"/>
        <v>0.03</v>
      </c>
      <c r="W79" s="158">
        <f t="shared" si="36"/>
        <v>0.02</v>
      </c>
      <c r="X79" s="158">
        <f t="shared" si="36"/>
        <v>0.02</v>
      </c>
      <c r="Y79" s="158">
        <f t="shared" si="36"/>
        <v>0.01</v>
      </c>
      <c r="Z79" s="158">
        <f t="shared" si="36"/>
        <v>0.01</v>
      </c>
      <c r="AA79" s="158">
        <f t="shared" si="36"/>
        <v>0.02</v>
      </c>
      <c r="AB79" s="91" t="s">
        <v>240</v>
      </c>
      <c r="AL79" s="91" t="s">
        <v>238</v>
      </c>
    </row>
    <row r="80" spans="1:38" x14ac:dyDescent="0.25">
      <c r="A80" s="87" t="s">
        <v>257</v>
      </c>
      <c r="B80" s="90">
        <f t="shared" ref="B80:J80" si="37">B122+B164+B206+B248+B290+B332</f>
        <v>1057.3399999999999</v>
      </c>
      <c r="C80" s="90">
        <f t="shared" si="37"/>
        <v>967.58</v>
      </c>
      <c r="D80" s="90">
        <f t="shared" si="37"/>
        <v>716.06</v>
      </c>
      <c r="E80" s="90">
        <f t="shared" si="37"/>
        <v>952.07999999999993</v>
      </c>
      <c r="F80" s="90">
        <f t="shared" si="37"/>
        <v>1048.56</v>
      </c>
      <c r="G80" s="90">
        <f t="shared" si="37"/>
        <v>1098.05</v>
      </c>
      <c r="H80" s="90">
        <f t="shared" si="37"/>
        <v>1278.5999999999999</v>
      </c>
      <c r="I80" s="90">
        <f t="shared" si="37"/>
        <v>1681.27</v>
      </c>
      <c r="J80" s="90">
        <f t="shared" si="37"/>
        <v>1664.65</v>
      </c>
      <c r="K80" s="91" t="s">
        <v>240</v>
      </c>
      <c r="R80" s="87" t="s">
        <v>257</v>
      </c>
      <c r="S80" s="159">
        <f t="shared" ref="S80:AA80" si="38">AVERAGE(S122,S164,S206,S248,S290,S332)</f>
        <v>0.48333333333333339</v>
      </c>
      <c r="T80" s="159">
        <f t="shared" si="38"/>
        <v>0.48666666666666664</v>
      </c>
      <c r="U80" s="159">
        <f t="shared" si="38"/>
        <v>0.40166666666666667</v>
      </c>
      <c r="V80" s="159">
        <f t="shared" si="38"/>
        <v>0.53999999999999992</v>
      </c>
      <c r="W80" s="159">
        <f t="shared" si="38"/>
        <v>0.57833333333333325</v>
      </c>
      <c r="X80" s="159">
        <f t="shared" si="38"/>
        <v>0.56000000000000005</v>
      </c>
      <c r="Y80" s="159">
        <f t="shared" si="38"/>
        <v>0.5033333333333333</v>
      </c>
      <c r="Z80" s="159">
        <f t="shared" si="38"/>
        <v>0.53166666666666662</v>
      </c>
      <c r="AA80" s="159">
        <f t="shared" si="38"/>
        <v>0.505</v>
      </c>
      <c r="AB80" s="89" t="s">
        <v>240</v>
      </c>
      <c r="AL80" s="91" t="s">
        <v>238</v>
      </c>
    </row>
    <row r="81" spans="1:38" x14ac:dyDescent="0.25">
      <c r="A81" s="87" t="s">
        <v>258</v>
      </c>
      <c r="B81" s="88">
        <f t="shared" ref="B81:J81" si="39">B123+B165+B207+B249+B291+B333</f>
        <v>3.62</v>
      </c>
      <c r="C81" s="88">
        <f t="shared" si="39"/>
        <v>3.44</v>
      </c>
      <c r="D81" s="88">
        <f t="shared" si="39"/>
        <v>3.66</v>
      </c>
      <c r="E81" s="88">
        <f t="shared" si="39"/>
        <v>3.0300000000000002</v>
      </c>
      <c r="F81" s="88">
        <f t="shared" si="39"/>
        <v>3.52</v>
      </c>
      <c r="G81" s="88">
        <f t="shared" si="39"/>
        <v>2.9</v>
      </c>
      <c r="H81" s="88">
        <f t="shared" si="39"/>
        <v>2.75</v>
      </c>
      <c r="I81" s="88">
        <f t="shared" si="39"/>
        <v>2.52</v>
      </c>
      <c r="J81" s="88">
        <f t="shared" si="39"/>
        <v>2.4699999999999998</v>
      </c>
      <c r="K81" s="89" t="s">
        <v>240</v>
      </c>
      <c r="R81" s="87" t="s">
        <v>258</v>
      </c>
      <c r="S81" s="158">
        <f t="shared" ref="S81:AA81" si="40">AVERAGE(S123,S165,S207,S249,S291,S333)</f>
        <v>5.0000000000000001E-3</v>
      </c>
      <c r="T81" s="158">
        <f t="shared" si="40"/>
        <v>0</v>
      </c>
      <c r="U81" s="158">
        <f t="shared" si="40"/>
        <v>0</v>
      </c>
      <c r="V81" s="158">
        <f t="shared" si="40"/>
        <v>0</v>
      </c>
      <c r="W81" s="158">
        <f t="shared" si="40"/>
        <v>0</v>
      </c>
      <c r="X81" s="158">
        <f t="shared" si="40"/>
        <v>0</v>
      </c>
      <c r="Y81" s="158">
        <f t="shared" si="40"/>
        <v>0</v>
      </c>
      <c r="Z81" s="158">
        <f t="shared" si="40"/>
        <v>0</v>
      </c>
      <c r="AA81" s="158">
        <f t="shared" si="40"/>
        <v>0</v>
      </c>
      <c r="AB81" s="91" t="s">
        <v>240</v>
      </c>
      <c r="AL81" s="91" t="s">
        <v>238</v>
      </c>
    </row>
    <row r="82" spans="1:38" x14ac:dyDescent="0.25">
      <c r="A82" s="87" t="s">
        <v>259</v>
      </c>
      <c r="B82" s="90">
        <f t="shared" ref="B82:J82" si="41">B124+B166+B208+B250+B292+B334</f>
        <v>2233.29</v>
      </c>
      <c r="C82" s="90">
        <f t="shared" si="41"/>
        <v>1969.75</v>
      </c>
      <c r="D82" s="90">
        <f t="shared" si="41"/>
        <v>1859.57</v>
      </c>
      <c r="E82" s="90">
        <f t="shared" si="41"/>
        <v>1795.0700000000002</v>
      </c>
      <c r="F82" s="90">
        <f t="shared" si="41"/>
        <v>1809.5299999999997</v>
      </c>
      <c r="G82" s="90">
        <f t="shared" si="41"/>
        <v>1754.9499999999998</v>
      </c>
      <c r="H82" s="90">
        <f t="shared" si="41"/>
        <v>1711.33</v>
      </c>
      <c r="I82" s="90">
        <f t="shared" si="41"/>
        <v>1654</v>
      </c>
      <c r="J82" s="90">
        <f t="shared" si="41"/>
        <v>1724.52</v>
      </c>
      <c r="K82" s="91" t="s">
        <v>240</v>
      </c>
      <c r="R82" s="87" t="s">
        <v>259</v>
      </c>
      <c r="S82" s="159">
        <f t="shared" ref="S82:AA82" si="42">AVERAGE(S124,S166,S208,S250,S292,S334)</f>
        <v>0.215</v>
      </c>
      <c r="T82" s="159">
        <f t="shared" si="42"/>
        <v>0.19833333333333333</v>
      </c>
      <c r="U82" s="159">
        <f t="shared" si="42"/>
        <v>0.19666666666666666</v>
      </c>
      <c r="V82" s="159">
        <f t="shared" si="42"/>
        <v>0.18000000000000002</v>
      </c>
      <c r="W82" s="159">
        <f t="shared" si="42"/>
        <v>0.18666666666666665</v>
      </c>
      <c r="X82" s="159">
        <f t="shared" si="42"/>
        <v>0.16</v>
      </c>
      <c r="Y82" s="159">
        <f t="shared" si="42"/>
        <v>0.14833333333333334</v>
      </c>
      <c r="Z82" s="159">
        <f t="shared" si="42"/>
        <v>0.12833333333333333</v>
      </c>
      <c r="AA82" s="159">
        <f t="shared" si="42"/>
        <v>0.13833333333333334</v>
      </c>
      <c r="AB82" s="89" t="s">
        <v>240</v>
      </c>
      <c r="AL82" s="91" t="s">
        <v>238</v>
      </c>
    </row>
    <row r="83" spans="1:38" x14ac:dyDescent="0.25">
      <c r="A83" s="87" t="s">
        <v>260</v>
      </c>
      <c r="B83" s="88">
        <f t="shared" ref="B83:J83" si="43">B125+B167+B209+B251+B293+B335</f>
        <v>2227.65</v>
      </c>
      <c r="C83" s="88">
        <f t="shared" si="43"/>
        <v>2062.5</v>
      </c>
      <c r="D83" s="88">
        <f t="shared" si="43"/>
        <v>1986.8000000000002</v>
      </c>
      <c r="E83" s="88">
        <f t="shared" si="43"/>
        <v>1813.4099999999999</v>
      </c>
      <c r="F83" s="88">
        <f t="shared" si="43"/>
        <v>1788.0299999999997</v>
      </c>
      <c r="G83" s="88">
        <f t="shared" si="43"/>
        <v>1615.82</v>
      </c>
      <c r="H83" s="88">
        <f t="shared" si="43"/>
        <v>1662.1700000000003</v>
      </c>
      <c r="I83" s="88">
        <f t="shared" si="43"/>
        <v>1600.81</v>
      </c>
      <c r="J83" s="88">
        <f t="shared" si="43"/>
        <v>1580.18</v>
      </c>
      <c r="K83" s="89" t="s">
        <v>240</v>
      </c>
      <c r="R83" s="87" t="s">
        <v>260</v>
      </c>
      <c r="S83" s="158">
        <f t="shared" ref="S83:AA83" si="44">AVERAGE(S125,S167,S209,S251,S293,S335)</f>
        <v>0.18333333333333335</v>
      </c>
      <c r="T83" s="158">
        <f t="shared" si="44"/>
        <v>0.16833333333333333</v>
      </c>
      <c r="U83" s="158">
        <f t="shared" si="44"/>
        <v>0.16500000000000001</v>
      </c>
      <c r="V83" s="158">
        <f t="shared" si="44"/>
        <v>0.155</v>
      </c>
      <c r="W83" s="158">
        <f t="shared" si="44"/>
        <v>0.16166666666666665</v>
      </c>
      <c r="X83" s="158">
        <f t="shared" si="44"/>
        <v>0.16</v>
      </c>
      <c r="Y83" s="158">
        <f t="shared" si="44"/>
        <v>0.14833333333333332</v>
      </c>
      <c r="Z83" s="158">
        <f t="shared" si="44"/>
        <v>0.14166666666666664</v>
      </c>
      <c r="AA83" s="158">
        <f t="shared" si="44"/>
        <v>0.15</v>
      </c>
      <c r="AB83" s="91" t="s">
        <v>240</v>
      </c>
      <c r="AL83" s="91" t="s">
        <v>238</v>
      </c>
    </row>
    <row r="84" spans="1:38" x14ac:dyDescent="0.25">
      <c r="A84" s="87" t="s">
        <v>261</v>
      </c>
      <c r="B84" s="90">
        <f t="shared" ref="B84:J84" si="45">B126+B168+B210+B252+B294+B336</f>
        <v>17488.63</v>
      </c>
      <c r="C84" s="90">
        <f t="shared" si="45"/>
        <v>15361.099999999999</v>
      </c>
      <c r="D84" s="91">
        <f t="shared" si="45"/>
        <v>16134.2</v>
      </c>
      <c r="E84" s="90">
        <f t="shared" si="45"/>
        <v>16417.32</v>
      </c>
      <c r="F84" s="90">
        <f t="shared" si="45"/>
        <v>17087.379999999997</v>
      </c>
      <c r="G84" s="90">
        <f t="shared" si="45"/>
        <v>16633.45</v>
      </c>
      <c r="H84" s="90">
        <f t="shared" si="45"/>
        <v>18185.28</v>
      </c>
      <c r="I84" s="90">
        <f t="shared" si="45"/>
        <v>18254.55</v>
      </c>
      <c r="J84" s="90">
        <f t="shared" si="45"/>
        <v>18651.060000000001</v>
      </c>
      <c r="K84" s="91" t="s">
        <v>240</v>
      </c>
      <c r="R84" s="87" t="s">
        <v>261</v>
      </c>
      <c r="S84" s="159">
        <f t="shared" ref="S84:AA84" si="46">AVERAGE(S126,S168,S210,S252,S294,S336)</f>
        <v>1.0333333333333334</v>
      </c>
      <c r="T84" s="159">
        <f t="shared" si="46"/>
        <v>0.9</v>
      </c>
      <c r="U84" s="159">
        <f t="shared" si="46"/>
        <v>1.0283333333333333</v>
      </c>
      <c r="V84" s="159">
        <f t="shared" si="46"/>
        <v>0.90666666666666662</v>
      </c>
      <c r="W84" s="159">
        <f t="shared" si="46"/>
        <v>0.90166666666666673</v>
      </c>
      <c r="X84" s="159">
        <f t="shared" si="46"/>
        <v>0.86</v>
      </c>
      <c r="Y84" s="159">
        <f t="shared" si="46"/>
        <v>0.92166666666666675</v>
      </c>
      <c r="Z84" s="159">
        <f t="shared" si="46"/>
        <v>0.85000000000000009</v>
      </c>
      <c r="AA84" s="159">
        <f t="shared" si="46"/>
        <v>0.84666666666666668</v>
      </c>
      <c r="AB84" s="89" t="s">
        <v>240</v>
      </c>
      <c r="AL84" s="91" t="s">
        <v>238</v>
      </c>
    </row>
    <row r="85" spans="1:38" x14ac:dyDescent="0.25">
      <c r="A85" s="87" t="s">
        <v>262</v>
      </c>
      <c r="B85" s="88">
        <f t="shared" ref="B85:J85" si="47">B127+B169+B211+B253+B295+B337</f>
        <v>14375.1</v>
      </c>
      <c r="C85" s="88">
        <f t="shared" si="47"/>
        <v>14038.5</v>
      </c>
      <c r="D85" s="89">
        <f t="shared" si="47"/>
        <v>13983.3</v>
      </c>
      <c r="E85" s="88">
        <f t="shared" si="47"/>
        <v>13931.699999999999</v>
      </c>
      <c r="F85" s="88">
        <f t="shared" si="47"/>
        <v>14037.5</v>
      </c>
      <c r="G85" s="88">
        <f t="shared" si="47"/>
        <v>13826.7</v>
      </c>
      <c r="H85" s="88">
        <f t="shared" si="47"/>
        <v>14113.599999999999</v>
      </c>
      <c r="I85" s="88">
        <f t="shared" si="47"/>
        <v>14345.499999999998</v>
      </c>
      <c r="J85" s="88">
        <f t="shared" si="47"/>
        <v>14278.099999999999</v>
      </c>
      <c r="K85" s="89" t="s">
        <v>240</v>
      </c>
      <c r="R85" s="87" t="s">
        <v>262</v>
      </c>
      <c r="S85" s="158">
        <f t="shared" ref="S85:AA85" si="48">AVERAGE(S127,S169,S211,S253,S295,S337)</f>
        <v>2.33</v>
      </c>
      <c r="T85" s="158">
        <f t="shared" si="48"/>
        <v>2.5016666666666665</v>
      </c>
      <c r="U85" s="158">
        <f t="shared" si="48"/>
        <v>2.5083333333333333</v>
      </c>
      <c r="V85" s="158">
        <f t="shared" si="48"/>
        <v>2.6599999999999997</v>
      </c>
      <c r="W85" s="158">
        <f t="shared" si="48"/>
        <v>2.395</v>
      </c>
      <c r="X85" s="158">
        <f t="shared" si="48"/>
        <v>2.3466666666666667</v>
      </c>
      <c r="Y85" s="158">
        <f t="shared" si="48"/>
        <v>2.3016666666666663</v>
      </c>
      <c r="Z85" s="158">
        <f t="shared" si="48"/>
        <v>1.9816666666666665</v>
      </c>
      <c r="AA85" s="158">
        <f t="shared" si="48"/>
        <v>2.003333333333333</v>
      </c>
      <c r="AB85" s="91" t="s">
        <v>240</v>
      </c>
      <c r="AL85" s="91" t="s">
        <v>238</v>
      </c>
    </row>
    <row r="86" spans="1:38" x14ac:dyDescent="0.25">
      <c r="A86" s="87" t="s">
        <v>263</v>
      </c>
      <c r="B86" s="90">
        <f t="shared" ref="B86:J86" si="49">B128+B170+B212+B254+B296+B338</f>
        <v>8190.59</v>
      </c>
      <c r="C86" s="90">
        <f t="shared" si="49"/>
        <v>7144.4</v>
      </c>
      <c r="D86" s="90">
        <f t="shared" si="49"/>
        <v>6720.35</v>
      </c>
      <c r="E86" s="90">
        <f t="shared" si="49"/>
        <v>6769.18</v>
      </c>
      <c r="F86" s="90">
        <f t="shared" si="49"/>
        <v>7345.9</v>
      </c>
      <c r="G86" s="90">
        <f t="shared" si="49"/>
        <v>7567.57</v>
      </c>
      <c r="H86" s="90">
        <f t="shared" si="49"/>
        <v>7023.23</v>
      </c>
      <c r="I86" s="90">
        <f t="shared" si="49"/>
        <v>7205.6100000000006</v>
      </c>
      <c r="J86" s="90">
        <f t="shared" si="49"/>
        <v>7347.44</v>
      </c>
      <c r="K86" s="91" t="s">
        <v>240</v>
      </c>
      <c r="R86" s="87" t="s">
        <v>263</v>
      </c>
      <c r="S86" s="159">
        <f t="shared" ref="S86:AA86" si="50">AVERAGE(S128,S170,S212,S254,S296,S338)</f>
        <v>1.4450000000000001</v>
      </c>
      <c r="T86" s="159">
        <f t="shared" si="50"/>
        <v>0.93833333333333335</v>
      </c>
      <c r="U86" s="159">
        <f t="shared" si="50"/>
        <v>1.0083333333333331</v>
      </c>
      <c r="V86" s="159">
        <f t="shared" si="50"/>
        <v>0.995</v>
      </c>
      <c r="W86" s="159">
        <f t="shared" si="50"/>
        <v>1.01</v>
      </c>
      <c r="X86" s="159">
        <f t="shared" si="50"/>
        <v>1.0116666666666667</v>
      </c>
      <c r="Y86" s="159">
        <f t="shared" si="50"/>
        <v>0.83333333333333337</v>
      </c>
      <c r="Z86" s="159">
        <f t="shared" si="50"/>
        <v>0.80666666666666664</v>
      </c>
      <c r="AA86" s="159">
        <f t="shared" si="50"/>
        <v>0.89666666666666683</v>
      </c>
      <c r="AB86" s="89" t="s">
        <v>240</v>
      </c>
      <c r="AL86" s="91" t="s">
        <v>238</v>
      </c>
    </row>
    <row r="87" spans="1:38" x14ac:dyDescent="0.25">
      <c r="A87" s="87" t="s">
        <v>264</v>
      </c>
      <c r="B87" s="88">
        <f t="shared" ref="B87:J87" si="51">B129+B171+B213+B255+B297+B339</f>
        <v>822</v>
      </c>
      <c r="C87" s="88">
        <f t="shared" si="51"/>
        <v>751.46</v>
      </c>
      <c r="D87" s="88">
        <f t="shared" si="51"/>
        <v>803.17</v>
      </c>
      <c r="E87" s="88">
        <f t="shared" si="51"/>
        <v>947.34</v>
      </c>
      <c r="F87" s="88">
        <f t="shared" si="51"/>
        <v>855.19000000000017</v>
      </c>
      <c r="G87" s="88">
        <f t="shared" si="51"/>
        <v>807.65000000000009</v>
      </c>
      <c r="H87" s="88">
        <f t="shared" si="51"/>
        <v>900.17000000000007</v>
      </c>
      <c r="I87" s="88">
        <f t="shared" si="51"/>
        <v>946.45</v>
      </c>
      <c r="J87" s="88">
        <f t="shared" si="51"/>
        <v>993.24</v>
      </c>
      <c r="K87" s="89" t="s">
        <v>240</v>
      </c>
      <c r="R87" s="87" t="s">
        <v>264</v>
      </c>
      <c r="S87" s="158">
        <f t="shared" ref="S87:AA87" si="52">AVERAGE(S129,S171,S213,S255,S297,S339)</f>
        <v>0.69000000000000006</v>
      </c>
      <c r="T87" s="158">
        <f t="shared" si="52"/>
        <v>0.62333333333333329</v>
      </c>
      <c r="U87" s="158">
        <f t="shared" si="52"/>
        <v>0.65500000000000003</v>
      </c>
      <c r="V87" s="158">
        <f t="shared" si="52"/>
        <v>0.69000000000000006</v>
      </c>
      <c r="W87" s="158">
        <f t="shared" si="52"/>
        <v>0.625</v>
      </c>
      <c r="X87" s="158">
        <f t="shared" si="52"/>
        <v>0.56499999999999995</v>
      </c>
      <c r="Y87" s="158">
        <f t="shared" si="52"/>
        <v>0.61</v>
      </c>
      <c r="Z87" s="158">
        <f t="shared" si="52"/>
        <v>0.59833333333333338</v>
      </c>
      <c r="AA87" s="158">
        <f t="shared" si="52"/>
        <v>0.57666666666666666</v>
      </c>
      <c r="AB87" s="91" t="s">
        <v>240</v>
      </c>
      <c r="AL87" s="91" t="s">
        <v>238</v>
      </c>
    </row>
    <row r="88" spans="1:38" x14ac:dyDescent="0.25">
      <c r="A88" s="87" t="s">
        <v>265</v>
      </c>
      <c r="B88" s="90">
        <f t="shared" ref="B88:J88" si="53">B130+B172+B214+B256+B298+B340</f>
        <v>1234.4299999999998</v>
      </c>
      <c r="C88" s="90">
        <f t="shared" si="53"/>
        <v>1194.31</v>
      </c>
      <c r="D88" s="90">
        <f t="shared" si="53"/>
        <v>1184.02</v>
      </c>
      <c r="E88" s="90">
        <f t="shared" si="53"/>
        <v>1163.6600000000001</v>
      </c>
      <c r="F88" s="90">
        <f t="shared" si="53"/>
        <v>1083.81</v>
      </c>
      <c r="G88" s="90">
        <f t="shared" si="53"/>
        <v>987.05</v>
      </c>
      <c r="H88" s="90">
        <f t="shared" si="53"/>
        <v>947.18999999999994</v>
      </c>
      <c r="I88" s="90">
        <f t="shared" si="53"/>
        <v>904.44</v>
      </c>
      <c r="J88" s="90">
        <f t="shared" si="53"/>
        <v>790.81</v>
      </c>
      <c r="K88" s="91" t="s">
        <v>240</v>
      </c>
      <c r="R88" s="87" t="s">
        <v>265</v>
      </c>
      <c r="S88" s="159">
        <f t="shared" ref="S88:AA88" si="54">AVERAGE(S130,S172,S214,S256,S298,S340)</f>
        <v>0.34333333333333332</v>
      </c>
      <c r="T88" s="159">
        <f t="shared" si="54"/>
        <v>0.32</v>
      </c>
      <c r="U88" s="159">
        <f t="shared" si="54"/>
        <v>0.33666666666666667</v>
      </c>
      <c r="V88" s="159">
        <f t="shared" si="54"/>
        <v>0.32833333333333337</v>
      </c>
      <c r="W88" s="159">
        <f t="shared" si="54"/>
        <v>0.27333333333333337</v>
      </c>
      <c r="X88" s="159">
        <f t="shared" si="54"/>
        <v>0.23499999999999999</v>
      </c>
      <c r="Y88" s="159">
        <f t="shared" si="54"/>
        <v>0.2233333333333333</v>
      </c>
      <c r="Z88" s="159">
        <f t="shared" si="54"/>
        <v>0.19666666666666668</v>
      </c>
      <c r="AA88" s="159">
        <f t="shared" si="54"/>
        <v>0.20666666666666667</v>
      </c>
      <c r="AB88" s="89" t="s">
        <v>240</v>
      </c>
      <c r="AL88" s="91" t="s">
        <v>238</v>
      </c>
    </row>
    <row r="89" spans="1:38" x14ac:dyDescent="0.25">
      <c r="A89" s="87" t="s">
        <v>266</v>
      </c>
      <c r="B89" s="88">
        <f t="shared" ref="B89:J89" si="55">B131+B173+B215+B257+B299+B341</f>
        <v>4262.0200000000004</v>
      </c>
      <c r="C89" s="88">
        <f t="shared" si="55"/>
        <v>3413.04</v>
      </c>
      <c r="D89" s="88">
        <f t="shared" si="55"/>
        <v>3591.1299999999997</v>
      </c>
      <c r="E89" s="88">
        <f t="shared" si="55"/>
        <v>3588.1499999999996</v>
      </c>
      <c r="F89" s="88">
        <f t="shared" si="55"/>
        <v>2918.12</v>
      </c>
      <c r="G89" s="88">
        <f t="shared" si="55"/>
        <v>3016.14</v>
      </c>
      <c r="H89" s="88">
        <f t="shared" si="55"/>
        <v>2862.73</v>
      </c>
      <c r="I89" s="88">
        <f t="shared" si="55"/>
        <v>3320.36</v>
      </c>
      <c r="J89" s="88">
        <f t="shared" si="55"/>
        <v>2434.9300000000003</v>
      </c>
      <c r="K89" s="89" t="s">
        <v>240</v>
      </c>
      <c r="R89" s="87" t="s">
        <v>266</v>
      </c>
      <c r="S89" s="158">
        <f t="shared" ref="S89:AA89" si="56">AVERAGE(S131,S173,S215,S257,S299,S341)</f>
        <v>0.55000000000000004</v>
      </c>
      <c r="T89" s="158">
        <f t="shared" si="56"/>
        <v>0.40833333333333338</v>
      </c>
      <c r="U89" s="158">
        <f t="shared" si="56"/>
        <v>0.60333333333333328</v>
      </c>
      <c r="V89" s="158">
        <f t="shared" si="56"/>
        <v>0.60500000000000009</v>
      </c>
      <c r="W89" s="158">
        <f t="shared" si="56"/>
        <v>0.35333333333333333</v>
      </c>
      <c r="X89" s="158">
        <f t="shared" si="56"/>
        <v>0.35000000000000003</v>
      </c>
      <c r="Y89" s="158">
        <f t="shared" si="56"/>
        <v>0.26499999999999996</v>
      </c>
      <c r="Z89" s="158">
        <f t="shared" si="56"/>
        <v>0.34666666666666673</v>
      </c>
      <c r="AA89" s="158">
        <f t="shared" si="56"/>
        <v>0.26666666666666666</v>
      </c>
      <c r="AB89" s="91" t="s">
        <v>240</v>
      </c>
      <c r="AL89" s="91" t="s">
        <v>238</v>
      </c>
    </row>
    <row r="90" spans="1:38" x14ac:dyDescent="0.25">
      <c r="A90" s="87" t="s">
        <v>267</v>
      </c>
      <c r="B90" s="90">
        <f t="shared" ref="B90:K90" si="57">B132+B174+B216+B258+B300+B342</f>
        <v>6258.23</v>
      </c>
      <c r="C90" s="90">
        <f t="shared" si="57"/>
        <v>5968.09</v>
      </c>
      <c r="D90" s="90">
        <f t="shared" si="57"/>
        <v>5738.8100000000013</v>
      </c>
      <c r="E90" s="90">
        <f t="shared" si="57"/>
        <v>4130.7000000000007</v>
      </c>
      <c r="F90" s="90">
        <f t="shared" si="57"/>
        <v>3646.3300000000004</v>
      </c>
      <c r="G90" s="90">
        <f t="shared" si="57"/>
        <v>3828.0299999999997</v>
      </c>
      <c r="H90" s="90">
        <f t="shared" si="57"/>
        <v>4402.6899999999996</v>
      </c>
      <c r="I90" s="90">
        <f t="shared" si="57"/>
        <v>4405.75</v>
      </c>
      <c r="J90" s="91">
        <f t="shared" si="57"/>
        <v>3848.3900000000003</v>
      </c>
      <c r="K90" s="90">
        <f t="shared" si="57"/>
        <v>3776.6000000000004</v>
      </c>
      <c r="R90" s="87" t="s">
        <v>267</v>
      </c>
      <c r="S90" s="159">
        <f t="shared" ref="S90:AB90" si="58">AVERAGE(S132,S174,S216,S258,S300,S342)</f>
        <v>0.3183333333333333</v>
      </c>
      <c r="T90" s="159">
        <f t="shared" si="58"/>
        <v>0.32666666666666666</v>
      </c>
      <c r="U90" s="159">
        <f t="shared" si="58"/>
        <v>0.34666666666666668</v>
      </c>
      <c r="V90" s="159">
        <f t="shared" si="58"/>
        <v>0.23833333333333331</v>
      </c>
      <c r="W90" s="159">
        <f t="shared" si="58"/>
        <v>0.215</v>
      </c>
      <c r="X90" s="159">
        <f t="shared" si="58"/>
        <v>0.23500000000000001</v>
      </c>
      <c r="Y90" s="159">
        <f t="shared" si="58"/>
        <v>0.23833333333333329</v>
      </c>
      <c r="Z90" s="159">
        <f t="shared" si="58"/>
        <v>0.2233333333333333</v>
      </c>
      <c r="AA90" s="159">
        <f t="shared" si="58"/>
        <v>0.19166666666666665</v>
      </c>
      <c r="AB90" s="88">
        <f t="shared" si="58"/>
        <v>0.25</v>
      </c>
      <c r="AL90" s="91" t="s">
        <v>238</v>
      </c>
    </row>
    <row r="91" spans="1:38" ht="11.45" customHeight="1" x14ac:dyDescent="0.25"/>
    <row r="92" spans="1:38" x14ac:dyDescent="0.25">
      <c r="A92" s="83" t="s">
        <v>506</v>
      </c>
      <c r="R92" s="83" t="s">
        <v>506</v>
      </c>
    </row>
    <row r="93" spans="1:38" x14ac:dyDescent="0.25">
      <c r="A93" s="83" t="s">
        <v>240</v>
      </c>
      <c r="B93" s="82" t="s">
        <v>507</v>
      </c>
      <c r="R93" s="83" t="s">
        <v>240</v>
      </c>
      <c r="S93" s="82" t="s">
        <v>507</v>
      </c>
    </row>
    <row r="94" spans="1:38" x14ac:dyDescent="0.25">
      <c r="A94" s="83" t="s">
        <v>508</v>
      </c>
      <c r="R94" s="83" t="s">
        <v>508</v>
      </c>
    </row>
    <row r="95" spans="1:38" x14ac:dyDescent="0.25">
      <c r="A95" s="83" t="s">
        <v>595</v>
      </c>
      <c r="B95" s="149" t="s">
        <v>596</v>
      </c>
      <c r="R95" s="83" t="s">
        <v>595</v>
      </c>
      <c r="S95" s="149" t="s">
        <v>596</v>
      </c>
    </row>
    <row r="97" spans="1:38" x14ac:dyDescent="0.25">
      <c r="R97" s="83" t="s">
        <v>218</v>
      </c>
      <c r="T97" s="82" t="s">
        <v>57</v>
      </c>
    </row>
    <row r="98" spans="1:38" x14ac:dyDescent="0.25">
      <c r="A98" s="83" t="s">
        <v>218</v>
      </c>
      <c r="C98" s="82" t="s">
        <v>57</v>
      </c>
      <c r="R98" s="83" t="s">
        <v>592</v>
      </c>
      <c r="T98" s="82" t="s">
        <v>616</v>
      </c>
    </row>
    <row r="99" spans="1:38" x14ac:dyDescent="0.25">
      <c r="A99" s="83" t="s">
        <v>592</v>
      </c>
      <c r="C99" s="82" t="s">
        <v>616</v>
      </c>
      <c r="R99" s="83" t="s">
        <v>501</v>
      </c>
      <c r="T99" s="82" t="s">
        <v>189</v>
      </c>
    </row>
    <row r="100" spans="1:38" x14ac:dyDescent="0.25">
      <c r="A100" s="83" t="s">
        <v>501</v>
      </c>
      <c r="C100" s="82" t="s">
        <v>189</v>
      </c>
      <c r="R100" s="83" t="s">
        <v>601</v>
      </c>
      <c r="T100" s="82" t="s">
        <v>602</v>
      </c>
    </row>
    <row r="101" spans="1:38" x14ac:dyDescent="0.25">
      <c r="A101" s="83" t="s">
        <v>222</v>
      </c>
      <c r="C101" s="82" t="s">
        <v>603</v>
      </c>
      <c r="R101" s="83" t="s">
        <v>222</v>
      </c>
      <c r="T101" s="82" t="s">
        <v>617</v>
      </c>
    </row>
    <row r="103" spans="1:38" x14ac:dyDescent="0.25">
      <c r="A103" s="84" t="s">
        <v>224</v>
      </c>
      <c r="B103" s="107" t="s">
        <v>226</v>
      </c>
      <c r="C103" s="107" t="s">
        <v>227</v>
      </c>
      <c r="D103" s="107" t="s">
        <v>228</v>
      </c>
      <c r="E103" s="107" t="s">
        <v>229</v>
      </c>
      <c r="F103" s="107" t="s">
        <v>230</v>
      </c>
      <c r="G103" s="107" t="s">
        <v>231</v>
      </c>
      <c r="H103" s="107" t="s">
        <v>232</v>
      </c>
      <c r="I103" s="107" t="s">
        <v>233</v>
      </c>
      <c r="J103" s="107" t="s">
        <v>234</v>
      </c>
      <c r="K103" s="107" t="s">
        <v>235</v>
      </c>
      <c r="R103" s="84" t="s">
        <v>224</v>
      </c>
      <c r="S103" s="107" t="s">
        <v>226</v>
      </c>
      <c r="T103" s="107" t="s">
        <v>227</v>
      </c>
      <c r="U103" s="107" t="s">
        <v>228</v>
      </c>
      <c r="V103" s="107" t="s">
        <v>229</v>
      </c>
      <c r="W103" s="107" t="s">
        <v>230</v>
      </c>
      <c r="X103" s="107" t="s">
        <v>231</v>
      </c>
      <c r="Y103" s="107" t="s">
        <v>232</v>
      </c>
      <c r="Z103" s="107" t="s">
        <v>233</v>
      </c>
      <c r="AA103" s="107" t="s">
        <v>234</v>
      </c>
      <c r="AB103" s="107" t="s">
        <v>235</v>
      </c>
      <c r="AL103" s="153" t="s">
        <v>238</v>
      </c>
    </row>
    <row r="104" spans="1:38" x14ac:dyDescent="0.25">
      <c r="A104" s="85" t="s">
        <v>237</v>
      </c>
      <c r="B104" s="86" t="s">
        <v>238</v>
      </c>
      <c r="C104" s="86" t="s">
        <v>238</v>
      </c>
      <c r="D104" s="86" t="s">
        <v>238</v>
      </c>
      <c r="E104" s="86" t="s">
        <v>238</v>
      </c>
      <c r="F104" s="86" t="s">
        <v>238</v>
      </c>
      <c r="G104" s="86" t="s">
        <v>238</v>
      </c>
      <c r="H104" s="86" t="s">
        <v>238</v>
      </c>
      <c r="I104" s="86" t="s">
        <v>238</v>
      </c>
      <c r="J104" s="86" t="s">
        <v>238</v>
      </c>
      <c r="K104" s="86" t="s">
        <v>238</v>
      </c>
      <c r="R104" s="85" t="s">
        <v>237</v>
      </c>
      <c r="S104" s="86" t="s">
        <v>238</v>
      </c>
      <c r="T104" s="86" t="s">
        <v>238</v>
      </c>
      <c r="U104" s="86" t="s">
        <v>238</v>
      </c>
      <c r="V104" s="86" t="s">
        <v>238</v>
      </c>
      <c r="W104" s="86" t="s">
        <v>238</v>
      </c>
      <c r="X104" s="86" t="s">
        <v>238</v>
      </c>
      <c r="Y104" s="86" t="s">
        <v>238</v>
      </c>
      <c r="Z104" s="86" t="s">
        <v>238</v>
      </c>
      <c r="AA104" s="86" t="s">
        <v>238</v>
      </c>
      <c r="AB104" s="86" t="s">
        <v>238</v>
      </c>
      <c r="AL104" t="s">
        <v>238</v>
      </c>
    </row>
    <row r="105" spans="1:38" x14ac:dyDescent="0.25">
      <c r="A105" s="87" t="s">
        <v>239</v>
      </c>
      <c r="B105" s="88">
        <v>19562.09</v>
      </c>
      <c r="C105" s="88">
        <v>17009.759999999998</v>
      </c>
      <c r="D105" s="88">
        <v>16436.490000000002</v>
      </c>
      <c r="E105" s="88">
        <v>15119.23</v>
      </c>
      <c r="F105" s="88">
        <v>14630.84</v>
      </c>
      <c r="G105" s="88">
        <v>14154.44</v>
      </c>
      <c r="H105" s="88">
        <v>15046.61</v>
      </c>
      <c r="I105" s="88">
        <v>15527.26</v>
      </c>
      <c r="J105" s="88">
        <v>14509.02</v>
      </c>
      <c r="K105" s="89" t="s">
        <v>240</v>
      </c>
      <c r="R105" s="87" t="s">
        <v>239</v>
      </c>
      <c r="S105" s="90">
        <v>0.3</v>
      </c>
      <c r="T105" s="90">
        <v>0.25</v>
      </c>
      <c r="U105" s="90">
        <v>0.26</v>
      </c>
      <c r="V105" s="90">
        <v>0.28000000000000003</v>
      </c>
      <c r="W105" s="90">
        <v>0.32</v>
      </c>
      <c r="X105" s="90">
        <v>0.37</v>
      </c>
      <c r="Y105" s="90">
        <v>0.36</v>
      </c>
      <c r="Z105" s="90">
        <v>0.35</v>
      </c>
      <c r="AA105" s="90">
        <v>0.35</v>
      </c>
      <c r="AB105" s="91" t="s">
        <v>240</v>
      </c>
      <c r="AL105" s="91" t="s">
        <v>238</v>
      </c>
    </row>
    <row r="106" spans="1:38" x14ac:dyDescent="0.25">
      <c r="A106" s="87" t="s">
        <v>241</v>
      </c>
      <c r="B106" s="90">
        <v>164.7</v>
      </c>
      <c r="C106" s="90">
        <v>168.63</v>
      </c>
      <c r="D106" s="90">
        <v>161.33000000000001</v>
      </c>
      <c r="E106" s="90">
        <v>154.52000000000001</v>
      </c>
      <c r="F106" s="90">
        <v>123.88</v>
      </c>
      <c r="G106" s="90">
        <v>133.18</v>
      </c>
      <c r="H106" s="90">
        <v>136.56</v>
      </c>
      <c r="I106" s="90">
        <v>119.03</v>
      </c>
      <c r="J106" s="90">
        <v>123.32</v>
      </c>
      <c r="K106" s="91" t="s">
        <v>240</v>
      </c>
      <c r="R106" s="87" t="s">
        <v>241</v>
      </c>
      <c r="S106" s="88">
        <v>0.6</v>
      </c>
      <c r="T106" s="88">
        <v>0.69</v>
      </c>
      <c r="U106" s="88">
        <v>0.71</v>
      </c>
      <c r="V106" s="88">
        <v>0.55000000000000004</v>
      </c>
      <c r="W106" s="88">
        <v>0.56000000000000005</v>
      </c>
      <c r="X106" s="88">
        <v>0.56000000000000005</v>
      </c>
      <c r="Y106" s="88">
        <v>0.55000000000000004</v>
      </c>
      <c r="Z106" s="88">
        <v>0.49</v>
      </c>
      <c r="AA106" s="88">
        <v>0.44</v>
      </c>
      <c r="AB106" s="89" t="s">
        <v>240</v>
      </c>
      <c r="AL106" s="91" t="s">
        <v>238</v>
      </c>
    </row>
    <row r="107" spans="1:38" x14ac:dyDescent="0.25">
      <c r="A107" s="87" t="s">
        <v>242</v>
      </c>
      <c r="B107" s="88">
        <v>88.62</v>
      </c>
      <c r="C107" s="88">
        <v>99.39</v>
      </c>
      <c r="D107" s="88">
        <v>67.09</v>
      </c>
      <c r="E107" s="88">
        <v>101.07</v>
      </c>
      <c r="F107" s="89">
        <v>80</v>
      </c>
      <c r="G107" s="88">
        <v>66.569999999999993</v>
      </c>
      <c r="H107" s="88">
        <v>56.28</v>
      </c>
      <c r="I107" s="88">
        <v>98.71</v>
      </c>
      <c r="J107" s="88">
        <v>254.94</v>
      </c>
      <c r="K107" s="89" t="s">
        <v>240</v>
      </c>
      <c r="R107" s="87" t="s">
        <v>242</v>
      </c>
      <c r="S107" s="90">
        <v>0.1</v>
      </c>
      <c r="T107" s="90">
        <v>0.11</v>
      </c>
      <c r="U107" s="90">
        <v>7.0000000000000007E-2</v>
      </c>
      <c r="V107" s="90">
        <v>0.1</v>
      </c>
      <c r="W107" s="90">
        <v>0.08</v>
      </c>
      <c r="X107" s="90">
        <v>7.0000000000000007E-2</v>
      </c>
      <c r="Y107" s="90">
        <v>0.06</v>
      </c>
      <c r="Z107" s="90">
        <v>0.11</v>
      </c>
      <c r="AA107" s="90">
        <v>0.35</v>
      </c>
      <c r="AB107" s="91" t="s">
        <v>240</v>
      </c>
      <c r="AL107" s="91" t="s">
        <v>238</v>
      </c>
    </row>
    <row r="108" spans="1:38" x14ac:dyDescent="0.25">
      <c r="A108" s="87" t="s">
        <v>243</v>
      </c>
      <c r="B108" s="90">
        <v>916.24</v>
      </c>
      <c r="C108" s="90">
        <v>802.07</v>
      </c>
      <c r="D108" s="90">
        <v>714.11</v>
      </c>
      <c r="E108" s="90">
        <v>807.58</v>
      </c>
      <c r="F108" s="90">
        <v>878.29</v>
      </c>
      <c r="G108" s="90">
        <v>861.59</v>
      </c>
      <c r="H108" s="90">
        <v>870.29</v>
      </c>
      <c r="I108" s="90">
        <v>782.49</v>
      </c>
      <c r="J108" s="90">
        <v>830.33</v>
      </c>
      <c r="K108" s="91" t="s">
        <v>240</v>
      </c>
      <c r="R108" s="87" t="s">
        <v>243</v>
      </c>
      <c r="S108" s="88">
        <v>0.48</v>
      </c>
      <c r="T108" s="88">
        <v>0.47</v>
      </c>
      <c r="U108" s="88">
        <v>0.55000000000000004</v>
      </c>
      <c r="V108" s="88">
        <v>0.56999999999999995</v>
      </c>
      <c r="W108" s="88">
        <v>0.64</v>
      </c>
      <c r="X108" s="88">
        <v>0.74</v>
      </c>
      <c r="Y108" s="88">
        <v>0.7</v>
      </c>
      <c r="Z108" s="88">
        <v>0.61</v>
      </c>
      <c r="AA108" s="88">
        <v>0.71</v>
      </c>
      <c r="AB108" s="89" t="s">
        <v>240</v>
      </c>
      <c r="AL108" s="91" t="s">
        <v>238</v>
      </c>
    </row>
    <row r="109" spans="1:38" x14ac:dyDescent="0.25">
      <c r="A109" s="87" t="s">
        <v>244</v>
      </c>
      <c r="B109" s="88">
        <v>187.35</v>
      </c>
      <c r="C109" s="88">
        <v>189.65</v>
      </c>
      <c r="D109" s="88">
        <v>176.5</v>
      </c>
      <c r="E109" s="88">
        <v>177.42</v>
      </c>
      <c r="F109" s="88">
        <v>222.99</v>
      </c>
      <c r="G109" s="88">
        <v>191.48</v>
      </c>
      <c r="H109" s="88">
        <v>196.63</v>
      </c>
      <c r="I109" s="88">
        <v>186.74</v>
      </c>
      <c r="J109" s="88">
        <v>181.55</v>
      </c>
      <c r="K109" s="89" t="s">
        <v>240</v>
      </c>
      <c r="R109" s="87" t="s">
        <v>244</v>
      </c>
      <c r="S109" s="90">
        <v>0.02</v>
      </c>
      <c r="T109" s="90">
        <v>0.02</v>
      </c>
      <c r="U109" s="90">
        <v>0.03</v>
      </c>
      <c r="V109" s="90">
        <v>0.03</v>
      </c>
      <c r="W109" s="90">
        <v>7.0000000000000007E-2</v>
      </c>
      <c r="X109" s="90">
        <v>7.0000000000000007E-2</v>
      </c>
      <c r="Y109" s="90">
        <v>7.0000000000000007E-2</v>
      </c>
      <c r="Z109" s="90">
        <v>0.06</v>
      </c>
      <c r="AA109" s="90">
        <v>7.0000000000000007E-2</v>
      </c>
      <c r="AB109" s="91" t="s">
        <v>240</v>
      </c>
      <c r="AL109" s="91" t="s">
        <v>238</v>
      </c>
    </row>
    <row r="110" spans="1:38" x14ac:dyDescent="0.25">
      <c r="A110" s="87" t="s">
        <v>245</v>
      </c>
      <c r="B110" s="90">
        <v>3109.47</v>
      </c>
      <c r="C110" s="90">
        <v>2966.97</v>
      </c>
      <c r="D110" s="90">
        <v>2891.79</v>
      </c>
      <c r="E110" s="90">
        <v>2938.81</v>
      </c>
      <c r="F110" s="90">
        <v>2943.88</v>
      </c>
      <c r="G110" s="90">
        <v>2821.89</v>
      </c>
      <c r="H110" s="90">
        <v>2852.73</v>
      </c>
      <c r="I110" s="90">
        <v>2801.17</v>
      </c>
      <c r="J110" s="90">
        <v>2630.81</v>
      </c>
      <c r="K110" s="91" t="s">
        <v>240</v>
      </c>
      <c r="R110" s="87" t="s">
        <v>245</v>
      </c>
      <c r="S110" s="88">
        <v>0.57999999999999996</v>
      </c>
      <c r="T110" s="88">
        <v>0.51</v>
      </c>
      <c r="U110" s="88">
        <v>0.56000000000000005</v>
      </c>
      <c r="V110" s="88">
        <v>0.6</v>
      </c>
      <c r="W110" s="88">
        <v>0.64</v>
      </c>
      <c r="X110" s="88">
        <v>0.7</v>
      </c>
      <c r="Y110" s="88">
        <v>0.67</v>
      </c>
      <c r="Z110" s="88">
        <v>0.65</v>
      </c>
      <c r="AA110" s="88">
        <v>0.57999999999999996</v>
      </c>
      <c r="AB110" s="89" t="s">
        <v>240</v>
      </c>
      <c r="AL110" s="91" t="s">
        <v>238</v>
      </c>
    </row>
    <row r="111" spans="1:38" x14ac:dyDescent="0.25">
      <c r="A111" s="87" t="s">
        <v>246</v>
      </c>
      <c r="B111" s="88">
        <v>86.54</v>
      </c>
      <c r="C111" s="88">
        <v>53.3</v>
      </c>
      <c r="D111" s="88">
        <v>53.85</v>
      </c>
      <c r="E111" s="88">
        <v>49.58</v>
      </c>
      <c r="F111" s="88">
        <v>59.29</v>
      </c>
      <c r="G111" s="88">
        <v>31.23</v>
      </c>
      <c r="H111" s="89">
        <v>206</v>
      </c>
      <c r="I111" s="88">
        <v>41.24</v>
      </c>
      <c r="J111" s="88">
        <v>48.2</v>
      </c>
      <c r="K111" s="89" t="s">
        <v>240</v>
      </c>
      <c r="R111" s="87" t="s">
        <v>246</v>
      </c>
      <c r="S111" s="90">
        <v>0.42</v>
      </c>
      <c r="T111" s="90">
        <v>0.26</v>
      </c>
      <c r="U111" s="90">
        <v>0.21</v>
      </c>
      <c r="V111" s="90">
        <v>0.18</v>
      </c>
      <c r="W111" s="90">
        <v>0.24</v>
      </c>
      <c r="X111" s="90">
        <v>0.15</v>
      </c>
      <c r="Y111" s="90">
        <v>0.81</v>
      </c>
      <c r="Z111" s="90">
        <v>0.16</v>
      </c>
      <c r="AA111" s="90">
        <v>0.22</v>
      </c>
      <c r="AB111" s="91" t="s">
        <v>240</v>
      </c>
      <c r="AL111" s="91" t="s">
        <v>238</v>
      </c>
    </row>
    <row r="112" spans="1:38" x14ac:dyDescent="0.25">
      <c r="A112" s="87" t="s">
        <v>247</v>
      </c>
      <c r="B112" s="90">
        <v>221.18</v>
      </c>
      <c r="C112" s="90">
        <v>246.54</v>
      </c>
      <c r="D112" s="90">
        <v>244.32</v>
      </c>
      <c r="E112" s="90">
        <v>234.24</v>
      </c>
      <c r="F112" s="90">
        <v>238.8</v>
      </c>
      <c r="G112" s="90">
        <v>289.66000000000003</v>
      </c>
      <c r="H112" s="90">
        <v>302.08</v>
      </c>
      <c r="I112" s="90">
        <v>290.17</v>
      </c>
      <c r="J112" s="90">
        <v>290.73</v>
      </c>
      <c r="K112" s="91" t="s">
        <v>240</v>
      </c>
      <c r="R112" s="87" t="s">
        <v>247</v>
      </c>
      <c r="S112" s="88">
        <v>0.31</v>
      </c>
      <c r="T112" s="88">
        <v>0.28000000000000003</v>
      </c>
      <c r="U112" s="88">
        <v>0.33</v>
      </c>
      <c r="V112" s="88">
        <v>0.26</v>
      </c>
      <c r="W112" s="88">
        <v>0.6</v>
      </c>
      <c r="X112" s="88">
        <v>0.53</v>
      </c>
      <c r="Y112" s="88">
        <v>0.5</v>
      </c>
      <c r="Z112" s="88">
        <v>0.47</v>
      </c>
      <c r="AA112" s="88">
        <v>0.56999999999999995</v>
      </c>
      <c r="AB112" s="89" t="s">
        <v>240</v>
      </c>
      <c r="AL112" s="91" t="s">
        <v>238</v>
      </c>
    </row>
    <row r="113" spans="1:38" x14ac:dyDescent="0.25">
      <c r="A113" s="87" t="s">
        <v>248</v>
      </c>
      <c r="B113" s="88">
        <v>570.88</v>
      </c>
      <c r="C113" s="88">
        <v>556.75</v>
      </c>
      <c r="D113" s="88">
        <v>522.77</v>
      </c>
      <c r="E113" s="88">
        <v>553.83000000000004</v>
      </c>
      <c r="F113" s="88">
        <v>550.96</v>
      </c>
      <c r="G113" s="88">
        <v>469.41</v>
      </c>
      <c r="H113" s="88">
        <v>525.15</v>
      </c>
      <c r="I113" s="150">
        <v>527.94000000000005</v>
      </c>
      <c r="J113" s="150">
        <v>387.71</v>
      </c>
      <c r="K113" s="89" t="s">
        <v>240</v>
      </c>
      <c r="R113" s="87" t="s">
        <v>248</v>
      </c>
      <c r="S113" s="90">
        <v>0.64</v>
      </c>
      <c r="T113" s="90">
        <v>0.69</v>
      </c>
      <c r="U113" s="90">
        <v>0.63</v>
      </c>
      <c r="V113" s="90">
        <v>0.66</v>
      </c>
      <c r="W113" s="90">
        <v>0.64</v>
      </c>
      <c r="X113" s="90">
        <v>0.6</v>
      </c>
      <c r="Y113" s="90">
        <v>0.67</v>
      </c>
      <c r="Z113" s="150">
        <v>0.63</v>
      </c>
      <c r="AA113" s="150">
        <v>0.6</v>
      </c>
      <c r="AB113" s="91" t="s">
        <v>240</v>
      </c>
      <c r="AL113" s="91" t="s">
        <v>238</v>
      </c>
    </row>
    <row r="114" spans="1:38" x14ac:dyDescent="0.25">
      <c r="A114" s="87" t="s">
        <v>249</v>
      </c>
      <c r="B114" s="90">
        <v>2062.2800000000002</v>
      </c>
      <c r="C114" s="90">
        <v>1777.25</v>
      </c>
      <c r="D114" s="90">
        <v>1389.76</v>
      </c>
      <c r="E114" s="90">
        <v>1218.56</v>
      </c>
      <c r="F114" s="90">
        <v>1418.63</v>
      </c>
      <c r="G114" s="90">
        <v>1323.24</v>
      </c>
      <c r="H114" s="90">
        <v>1448.71</v>
      </c>
      <c r="I114" s="90">
        <v>1473.18</v>
      </c>
      <c r="J114" s="90">
        <v>1539.13</v>
      </c>
      <c r="K114" s="91" t="s">
        <v>240</v>
      </c>
      <c r="R114" s="87" t="s">
        <v>249</v>
      </c>
      <c r="S114" s="88">
        <v>0.8</v>
      </c>
      <c r="T114" s="88">
        <v>0.78</v>
      </c>
      <c r="U114" s="88">
        <v>0.76</v>
      </c>
      <c r="V114" s="88">
        <v>0.75</v>
      </c>
      <c r="W114" s="88">
        <v>0.96</v>
      </c>
      <c r="X114" s="88">
        <v>0.9</v>
      </c>
      <c r="Y114" s="88">
        <v>0.7</v>
      </c>
      <c r="Z114" s="88">
        <v>0.55000000000000004</v>
      </c>
      <c r="AA114" s="88">
        <v>0.5</v>
      </c>
      <c r="AB114" s="89" t="s">
        <v>240</v>
      </c>
      <c r="AL114" s="91" t="s">
        <v>238</v>
      </c>
    </row>
    <row r="115" spans="1:38" x14ac:dyDescent="0.25">
      <c r="A115" s="87" t="s">
        <v>250</v>
      </c>
      <c r="B115" s="88">
        <v>1540.63</v>
      </c>
      <c r="C115" s="88">
        <v>1468.63</v>
      </c>
      <c r="D115" s="88">
        <v>1469.84</v>
      </c>
      <c r="E115" s="89">
        <v>1429</v>
      </c>
      <c r="F115" s="88">
        <v>1323.93</v>
      </c>
      <c r="G115" s="88">
        <v>1293.5899999999999</v>
      </c>
      <c r="H115" s="88">
        <v>1318.13</v>
      </c>
      <c r="I115" s="88">
        <v>1354.31</v>
      </c>
      <c r="J115" s="88">
        <v>1324.31</v>
      </c>
      <c r="K115" s="89" t="s">
        <v>240</v>
      </c>
      <c r="R115" s="87" t="s">
        <v>250</v>
      </c>
      <c r="S115" s="90">
        <v>0.69</v>
      </c>
      <c r="T115" s="90">
        <v>0.66</v>
      </c>
      <c r="U115" s="90">
        <v>0.7</v>
      </c>
      <c r="V115" s="90">
        <v>0.65</v>
      </c>
      <c r="W115" s="90">
        <v>0.68</v>
      </c>
      <c r="X115" s="90">
        <v>0.7</v>
      </c>
      <c r="Y115" s="90">
        <v>0.71</v>
      </c>
      <c r="Z115" s="90">
        <v>0.71</v>
      </c>
      <c r="AA115" s="90">
        <v>0.7</v>
      </c>
      <c r="AB115" s="91" t="s">
        <v>240</v>
      </c>
      <c r="AL115" s="91" t="s">
        <v>238</v>
      </c>
    </row>
    <row r="116" spans="1:38" x14ac:dyDescent="0.25">
      <c r="A116" s="87" t="s">
        <v>251</v>
      </c>
      <c r="B116" s="90">
        <v>146.46</v>
      </c>
      <c r="C116" s="90">
        <v>131.22999999999999</v>
      </c>
      <c r="D116" s="90">
        <v>135.99</v>
      </c>
      <c r="E116" s="90">
        <v>134.13</v>
      </c>
      <c r="F116" s="90">
        <v>136.28</v>
      </c>
      <c r="G116" s="90">
        <v>129.30000000000001</v>
      </c>
      <c r="H116" s="90">
        <v>133.49</v>
      </c>
      <c r="I116" s="90">
        <v>140.38</v>
      </c>
      <c r="J116" s="90">
        <v>150.96</v>
      </c>
      <c r="K116" s="91" t="s">
        <v>240</v>
      </c>
      <c r="R116" s="87" t="s">
        <v>251</v>
      </c>
      <c r="S116" s="88">
        <v>0.38</v>
      </c>
      <c r="T116" s="88">
        <v>0.35</v>
      </c>
      <c r="U116" s="88">
        <v>0.33</v>
      </c>
      <c r="V116" s="88">
        <v>0.42</v>
      </c>
      <c r="W116" s="88">
        <v>0.62</v>
      </c>
      <c r="X116" s="88">
        <v>0.79</v>
      </c>
      <c r="Y116" s="88">
        <v>0.78</v>
      </c>
      <c r="Z116" s="88">
        <v>0.84</v>
      </c>
      <c r="AA116" s="88">
        <v>0.89</v>
      </c>
      <c r="AB116" s="89" t="s">
        <v>240</v>
      </c>
      <c r="AL116" s="91" t="s">
        <v>238</v>
      </c>
    </row>
    <row r="117" spans="1:38" x14ac:dyDescent="0.25">
      <c r="A117" s="87" t="s">
        <v>252</v>
      </c>
      <c r="B117" s="88">
        <v>638.59</v>
      </c>
      <c r="C117" s="88">
        <v>616.91</v>
      </c>
      <c r="D117" s="88">
        <v>576.95000000000005</v>
      </c>
      <c r="E117" s="88">
        <v>571.30999999999995</v>
      </c>
      <c r="F117" s="88">
        <v>484.79</v>
      </c>
      <c r="G117" s="88">
        <v>396.1</v>
      </c>
      <c r="H117" s="88">
        <v>324.44</v>
      </c>
      <c r="I117" s="88">
        <v>322.47000000000003</v>
      </c>
      <c r="J117" s="88">
        <v>258.36</v>
      </c>
      <c r="K117" s="89" t="s">
        <v>240</v>
      </c>
      <c r="R117" s="87" t="s">
        <v>252</v>
      </c>
      <c r="S117" s="90">
        <v>0.12</v>
      </c>
      <c r="T117" s="90">
        <v>0.09</v>
      </c>
      <c r="U117" s="90">
        <v>0.09</v>
      </c>
      <c r="V117" s="90">
        <v>0.1</v>
      </c>
      <c r="W117" s="90">
        <v>0.11</v>
      </c>
      <c r="X117" s="90">
        <v>0.11</v>
      </c>
      <c r="Y117" s="90">
        <v>0.08</v>
      </c>
      <c r="Z117" s="90">
        <v>7.0000000000000007E-2</v>
      </c>
      <c r="AA117" s="90">
        <v>7.0000000000000007E-2</v>
      </c>
      <c r="AB117" s="91" t="s">
        <v>240</v>
      </c>
      <c r="AL117" s="91" t="s">
        <v>238</v>
      </c>
    </row>
    <row r="118" spans="1:38" x14ac:dyDescent="0.25">
      <c r="A118" s="87" t="s">
        <v>253</v>
      </c>
      <c r="B118" s="90">
        <v>70.89</v>
      </c>
      <c r="C118" s="90">
        <v>42.49</v>
      </c>
      <c r="D118" s="90">
        <v>40.92</v>
      </c>
      <c r="E118" s="90">
        <v>26.15</v>
      </c>
      <c r="F118" s="90">
        <v>23.07</v>
      </c>
      <c r="G118" s="90">
        <v>30.72</v>
      </c>
      <c r="H118" s="90">
        <v>39.11</v>
      </c>
      <c r="I118" s="90">
        <v>48.12</v>
      </c>
      <c r="J118" s="90">
        <v>48.37</v>
      </c>
      <c r="K118" s="91" t="s">
        <v>240</v>
      </c>
      <c r="R118" s="87" t="s">
        <v>253</v>
      </c>
      <c r="S118" s="88">
        <v>1.95</v>
      </c>
      <c r="T118" s="88">
        <v>2.33</v>
      </c>
      <c r="U118" s="88">
        <v>2.17</v>
      </c>
      <c r="V118" s="88">
        <v>1.27</v>
      </c>
      <c r="W118" s="88">
        <v>0.9</v>
      </c>
      <c r="X118" s="88">
        <v>1.67</v>
      </c>
      <c r="Y118" s="88">
        <v>2.2599999999999998</v>
      </c>
      <c r="Z118" s="89">
        <v>2</v>
      </c>
      <c r="AA118" s="88">
        <v>1.79</v>
      </c>
      <c r="AB118" s="89" t="s">
        <v>240</v>
      </c>
      <c r="AL118" s="91" t="s">
        <v>238</v>
      </c>
    </row>
    <row r="119" spans="1:38" x14ac:dyDescent="0.25">
      <c r="A119" s="87" t="s">
        <v>254</v>
      </c>
      <c r="B119" s="88">
        <v>91.8</v>
      </c>
      <c r="C119" s="88">
        <v>86.74</v>
      </c>
      <c r="D119" s="88">
        <v>95.6</v>
      </c>
      <c r="E119" s="88">
        <v>84.18</v>
      </c>
      <c r="F119" s="88">
        <v>83.83</v>
      </c>
      <c r="G119" s="88">
        <v>81.040000000000006</v>
      </c>
      <c r="H119" s="88">
        <v>94.38</v>
      </c>
      <c r="I119" s="88">
        <v>101.96</v>
      </c>
      <c r="J119" s="88">
        <v>97.39</v>
      </c>
      <c r="K119" s="89" t="s">
        <v>240</v>
      </c>
      <c r="R119" s="87" t="s">
        <v>254</v>
      </c>
      <c r="S119" s="90">
        <v>1.1100000000000001</v>
      </c>
      <c r="T119" s="90">
        <v>0.91</v>
      </c>
      <c r="U119" s="90">
        <v>0.91</v>
      </c>
      <c r="V119" s="90">
        <v>0.92</v>
      </c>
      <c r="W119" s="90">
        <v>0.77</v>
      </c>
      <c r="X119" s="90">
        <v>0.75</v>
      </c>
      <c r="Y119" s="90">
        <v>0.8</v>
      </c>
      <c r="Z119" s="90">
        <v>0.78</v>
      </c>
      <c r="AA119" s="90">
        <v>0.77</v>
      </c>
      <c r="AB119" s="91" t="s">
        <v>240</v>
      </c>
      <c r="AL119" s="91" t="s">
        <v>238</v>
      </c>
    </row>
    <row r="120" spans="1:38" x14ac:dyDescent="0.25">
      <c r="A120" s="87" t="s">
        <v>255</v>
      </c>
      <c r="B120" s="90">
        <v>77.12</v>
      </c>
      <c r="C120" s="90">
        <v>62.62</v>
      </c>
      <c r="D120" s="90">
        <v>74.540000000000006</v>
      </c>
      <c r="E120" s="90">
        <v>78.73</v>
      </c>
      <c r="F120" s="90">
        <v>75.09</v>
      </c>
      <c r="G120" s="90">
        <v>81.319999999999993</v>
      </c>
      <c r="H120" s="90">
        <v>98.65</v>
      </c>
      <c r="I120" s="90">
        <v>98.8</v>
      </c>
      <c r="J120" s="90">
        <v>103.8</v>
      </c>
      <c r="K120" s="91" t="s">
        <v>240</v>
      </c>
      <c r="R120" s="87" t="s">
        <v>255</v>
      </c>
      <c r="S120" s="88">
        <v>0.64</v>
      </c>
      <c r="T120" s="88">
        <v>0.53</v>
      </c>
      <c r="U120" s="88">
        <v>0.57999999999999996</v>
      </c>
      <c r="V120" s="88">
        <v>0.61</v>
      </c>
      <c r="W120" s="88">
        <v>0.76</v>
      </c>
      <c r="X120" s="88">
        <v>0.81</v>
      </c>
      <c r="Y120" s="88">
        <v>0.86</v>
      </c>
      <c r="Z120" s="88">
        <v>0.79</v>
      </c>
      <c r="AA120" s="88">
        <v>0.84</v>
      </c>
      <c r="AB120" s="89" t="s">
        <v>240</v>
      </c>
      <c r="AL120" s="91" t="s">
        <v>238</v>
      </c>
    </row>
    <row r="121" spans="1:38" x14ac:dyDescent="0.25">
      <c r="A121" s="87" t="s">
        <v>256</v>
      </c>
      <c r="B121" s="88">
        <v>0.35</v>
      </c>
      <c r="C121" s="88">
        <v>0.8</v>
      </c>
      <c r="D121" s="88">
        <v>1.1000000000000001</v>
      </c>
      <c r="E121" s="88">
        <v>0.8</v>
      </c>
      <c r="F121" s="88">
        <v>0.6</v>
      </c>
      <c r="G121" s="88">
        <v>0.6</v>
      </c>
      <c r="H121" s="88">
        <v>0.46</v>
      </c>
      <c r="I121" s="88">
        <v>0.5</v>
      </c>
      <c r="J121" s="88">
        <v>0.6</v>
      </c>
      <c r="K121" s="89" t="s">
        <v>240</v>
      </c>
      <c r="R121" s="87" t="s">
        <v>256</v>
      </c>
      <c r="S121" s="90">
        <v>0.01</v>
      </c>
      <c r="T121" s="90">
        <v>0.03</v>
      </c>
      <c r="U121" s="90">
        <v>0.04</v>
      </c>
      <c r="V121" s="90">
        <v>0.03</v>
      </c>
      <c r="W121" s="90">
        <v>0.02</v>
      </c>
      <c r="X121" s="90">
        <v>0.02</v>
      </c>
      <c r="Y121" s="90">
        <v>0.01</v>
      </c>
      <c r="Z121" s="90">
        <v>0.01</v>
      </c>
      <c r="AA121" s="90">
        <v>0.02</v>
      </c>
      <c r="AB121" s="91" t="s">
        <v>240</v>
      </c>
      <c r="AL121" s="91" t="s">
        <v>238</v>
      </c>
    </row>
    <row r="122" spans="1:38" x14ac:dyDescent="0.25">
      <c r="A122" s="87" t="s">
        <v>257</v>
      </c>
      <c r="B122" s="90">
        <v>228.35</v>
      </c>
      <c r="C122" s="90">
        <v>208.3</v>
      </c>
      <c r="D122" s="90">
        <v>205.69</v>
      </c>
      <c r="E122" s="90">
        <v>310.95999999999998</v>
      </c>
      <c r="F122" s="90">
        <v>295.23</v>
      </c>
      <c r="G122" s="90">
        <v>251.52</v>
      </c>
      <c r="H122" s="90">
        <v>261.02</v>
      </c>
      <c r="I122" s="90">
        <v>303.77</v>
      </c>
      <c r="J122" s="90">
        <v>344.88</v>
      </c>
      <c r="K122" s="91" t="s">
        <v>240</v>
      </c>
      <c r="R122" s="87" t="s">
        <v>257</v>
      </c>
      <c r="S122" s="88">
        <v>1.1000000000000001</v>
      </c>
      <c r="T122" s="88">
        <v>0.98</v>
      </c>
      <c r="U122" s="88">
        <v>1.07</v>
      </c>
      <c r="V122" s="88">
        <v>1.73</v>
      </c>
      <c r="W122" s="88">
        <v>1.94</v>
      </c>
      <c r="X122" s="88">
        <v>1.75</v>
      </c>
      <c r="Y122" s="88">
        <v>1.25</v>
      </c>
      <c r="Z122" s="88">
        <v>0.94</v>
      </c>
      <c r="AA122" s="88">
        <v>0.76</v>
      </c>
      <c r="AB122" s="89" t="s">
        <v>240</v>
      </c>
      <c r="AL122" s="91" t="s">
        <v>238</v>
      </c>
    </row>
    <row r="123" spans="1:38" x14ac:dyDescent="0.25">
      <c r="A123" s="87" t="s">
        <v>258</v>
      </c>
      <c r="B123" s="88">
        <v>0.95</v>
      </c>
      <c r="C123" s="88">
        <v>0.96</v>
      </c>
      <c r="D123" s="88">
        <v>1.1000000000000001</v>
      </c>
      <c r="E123" s="88">
        <v>1.0900000000000001</v>
      </c>
      <c r="F123" s="88">
        <v>1.03</v>
      </c>
      <c r="G123" s="88">
        <v>0.92</v>
      </c>
      <c r="H123" s="88">
        <v>0.86</v>
      </c>
      <c r="I123" s="88">
        <v>0.74</v>
      </c>
      <c r="J123" s="88">
        <v>0.7</v>
      </c>
      <c r="K123" s="89" t="s">
        <v>240</v>
      </c>
      <c r="R123" s="87" t="s">
        <v>258</v>
      </c>
      <c r="S123" s="91" t="s">
        <v>240</v>
      </c>
      <c r="T123" s="91" t="s">
        <v>240</v>
      </c>
      <c r="U123" s="91" t="s">
        <v>240</v>
      </c>
      <c r="V123" s="91" t="s">
        <v>240</v>
      </c>
      <c r="W123" s="91" t="s">
        <v>240</v>
      </c>
      <c r="X123" s="91" t="s">
        <v>240</v>
      </c>
      <c r="Y123" s="91" t="s">
        <v>240</v>
      </c>
      <c r="Z123" s="91" t="s">
        <v>240</v>
      </c>
      <c r="AA123" s="91" t="s">
        <v>240</v>
      </c>
      <c r="AB123" s="91" t="s">
        <v>240</v>
      </c>
      <c r="AL123" s="91" t="s">
        <v>238</v>
      </c>
    </row>
    <row r="124" spans="1:38" x14ac:dyDescent="0.25">
      <c r="A124" s="87" t="s">
        <v>259</v>
      </c>
      <c r="B124" s="90">
        <v>21.37</v>
      </c>
      <c r="C124" s="90">
        <v>23.69</v>
      </c>
      <c r="D124" s="90">
        <v>14.45</v>
      </c>
      <c r="E124" s="90">
        <v>16.920000000000002</v>
      </c>
      <c r="F124" s="90">
        <v>19.010000000000002</v>
      </c>
      <c r="G124" s="90">
        <v>18.36</v>
      </c>
      <c r="H124" s="90">
        <v>20.329999999999998</v>
      </c>
      <c r="I124" s="90">
        <v>18.829999999999998</v>
      </c>
      <c r="J124" s="90">
        <v>17.53</v>
      </c>
      <c r="K124" s="91" t="s">
        <v>240</v>
      </c>
      <c r="R124" s="87" t="s">
        <v>259</v>
      </c>
      <c r="S124" s="89">
        <v>0</v>
      </c>
      <c r="T124" s="89">
        <v>0</v>
      </c>
      <c r="U124" s="89">
        <v>0</v>
      </c>
      <c r="V124" s="89">
        <v>0</v>
      </c>
      <c r="W124" s="89">
        <v>0</v>
      </c>
      <c r="X124" s="89">
        <v>0</v>
      </c>
      <c r="Y124" s="89">
        <v>0</v>
      </c>
      <c r="Z124" s="89">
        <v>0</v>
      </c>
      <c r="AA124" s="89">
        <v>0</v>
      </c>
      <c r="AB124" s="89" t="s">
        <v>240</v>
      </c>
      <c r="AL124" s="91" t="s">
        <v>238</v>
      </c>
    </row>
    <row r="125" spans="1:38" x14ac:dyDescent="0.25">
      <c r="A125" s="87" t="s">
        <v>260</v>
      </c>
      <c r="B125" s="88">
        <v>593.46</v>
      </c>
      <c r="C125" s="88">
        <v>567.35</v>
      </c>
      <c r="D125" s="88">
        <v>562.54999999999995</v>
      </c>
      <c r="E125" s="88">
        <v>587.24</v>
      </c>
      <c r="F125" s="88">
        <v>569.91999999999996</v>
      </c>
      <c r="G125" s="88">
        <v>565.73</v>
      </c>
      <c r="H125" s="88">
        <v>592.83000000000004</v>
      </c>
      <c r="I125" s="88">
        <v>568.25</v>
      </c>
      <c r="J125" s="88">
        <v>573.48</v>
      </c>
      <c r="K125" s="89" t="s">
        <v>240</v>
      </c>
      <c r="R125" s="87" t="s">
        <v>260</v>
      </c>
      <c r="S125" s="90">
        <v>0.4</v>
      </c>
      <c r="T125" s="90">
        <v>0.38</v>
      </c>
      <c r="U125" s="90">
        <v>0.38</v>
      </c>
      <c r="V125" s="90">
        <v>0.42</v>
      </c>
      <c r="W125" s="90">
        <v>0.5</v>
      </c>
      <c r="X125" s="90">
        <v>0.57999999999999996</v>
      </c>
      <c r="Y125" s="90">
        <v>0.5</v>
      </c>
      <c r="Z125" s="90">
        <v>0.49</v>
      </c>
      <c r="AA125" s="90">
        <v>0.56000000000000005</v>
      </c>
      <c r="AB125" s="91" t="s">
        <v>240</v>
      </c>
      <c r="AL125" s="91" t="s">
        <v>238</v>
      </c>
    </row>
    <row r="126" spans="1:38" x14ac:dyDescent="0.25">
      <c r="A126" s="87" t="s">
        <v>261</v>
      </c>
      <c r="B126" s="90">
        <v>3221.54</v>
      </c>
      <c r="C126" s="90">
        <v>2769.12</v>
      </c>
      <c r="D126" s="91">
        <v>2572</v>
      </c>
      <c r="E126" s="90">
        <v>2520.34</v>
      </c>
      <c r="F126" s="90">
        <v>2627.64</v>
      </c>
      <c r="G126" s="90">
        <v>2533.4</v>
      </c>
      <c r="H126" s="90">
        <v>2541.2399999999998</v>
      </c>
      <c r="I126" s="90">
        <v>2595.79</v>
      </c>
      <c r="J126" s="90">
        <v>2566.88</v>
      </c>
      <c r="K126" s="91" t="s">
        <v>240</v>
      </c>
      <c r="R126" s="87" t="s">
        <v>261</v>
      </c>
      <c r="S126" s="88">
        <v>0.36</v>
      </c>
      <c r="T126" s="88">
        <v>0.32</v>
      </c>
      <c r="U126" s="88">
        <v>0.34</v>
      </c>
      <c r="V126" s="88">
        <v>0.38</v>
      </c>
      <c r="W126" s="88">
        <v>0.39</v>
      </c>
      <c r="X126" s="88">
        <v>0.41</v>
      </c>
      <c r="Y126" s="88">
        <v>0.33</v>
      </c>
      <c r="Z126" s="88">
        <v>0.34</v>
      </c>
      <c r="AA126" s="88">
        <v>0.34</v>
      </c>
      <c r="AB126" s="89" t="s">
        <v>240</v>
      </c>
      <c r="AL126" s="91" t="s">
        <v>238</v>
      </c>
    </row>
    <row r="127" spans="1:38" x14ac:dyDescent="0.25">
      <c r="A127" s="87" t="s">
        <v>262</v>
      </c>
      <c r="B127" s="88">
        <v>579.70000000000005</v>
      </c>
      <c r="C127" s="88">
        <v>433.9</v>
      </c>
      <c r="D127" s="89">
        <v>376</v>
      </c>
      <c r="E127" s="88">
        <v>394.6</v>
      </c>
      <c r="F127" s="88">
        <v>403.2</v>
      </c>
      <c r="G127" s="88">
        <v>376.8</v>
      </c>
      <c r="H127" s="88">
        <v>411.4</v>
      </c>
      <c r="I127" s="88">
        <v>417.2</v>
      </c>
      <c r="J127" s="88">
        <v>438.7</v>
      </c>
      <c r="K127" s="89" t="s">
        <v>240</v>
      </c>
      <c r="R127" s="87" t="s">
        <v>262</v>
      </c>
      <c r="S127" s="90">
        <v>0.89</v>
      </c>
      <c r="T127" s="90">
        <v>0.68</v>
      </c>
      <c r="U127" s="90">
        <v>0.66</v>
      </c>
      <c r="V127" s="90">
        <v>0.74</v>
      </c>
      <c r="W127" s="90">
        <v>0.81</v>
      </c>
      <c r="X127" s="90">
        <v>0.71</v>
      </c>
      <c r="Y127" s="90">
        <v>0.68</v>
      </c>
      <c r="Z127" s="90">
        <v>0.69</v>
      </c>
      <c r="AA127" s="90">
        <v>0.76</v>
      </c>
      <c r="AB127" s="91" t="s">
        <v>240</v>
      </c>
      <c r="AL127" s="91" t="s">
        <v>238</v>
      </c>
    </row>
    <row r="128" spans="1:38" x14ac:dyDescent="0.25">
      <c r="A128" s="87" t="s">
        <v>263</v>
      </c>
      <c r="B128" s="90">
        <v>1407.7</v>
      </c>
      <c r="C128" s="90">
        <v>527.96</v>
      </c>
      <c r="D128" s="90">
        <v>467.23</v>
      </c>
      <c r="E128" s="90">
        <v>466.45</v>
      </c>
      <c r="F128" s="90">
        <v>545.71</v>
      </c>
      <c r="G128" s="90">
        <v>536.74</v>
      </c>
      <c r="H128" s="90">
        <v>503.8</v>
      </c>
      <c r="I128" s="90">
        <v>510.19</v>
      </c>
      <c r="J128" s="90">
        <v>595.46</v>
      </c>
      <c r="K128" s="91" t="s">
        <v>240</v>
      </c>
      <c r="R128" s="87" t="s">
        <v>263</v>
      </c>
      <c r="S128" s="88">
        <v>1.66</v>
      </c>
      <c r="T128" s="88">
        <v>0.28999999999999998</v>
      </c>
      <c r="U128" s="88">
        <v>0.3</v>
      </c>
      <c r="V128" s="88">
        <v>0.39</v>
      </c>
      <c r="W128" s="88">
        <v>0.37</v>
      </c>
      <c r="X128" s="88">
        <v>0.48</v>
      </c>
      <c r="Y128" s="88">
        <v>0.41</v>
      </c>
      <c r="Z128" s="88">
        <v>0.34</v>
      </c>
      <c r="AA128" s="88">
        <v>0.28999999999999998</v>
      </c>
      <c r="AB128" s="89" t="s">
        <v>240</v>
      </c>
      <c r="AL128" s="91" t="s">
        <v>238</v>
      </c>
    </row>
    <row r="129" spans="1:38" x14ac:dyDescent="0.25">
      <c r="A129" s="87" t="s">
        <v>264</v>
      </c>
      <c r="B129" s="88">
        <v>89.33</v>
      </c>
      <c r="C129" s="88">
        <v>72.36</v>
      </c>
      <c r="D129" s="88">
        <v>70.62</v>
      </c>
      <c r="E129" s="88">
        <v>76.239999999999995</v>
      </c>
      <c r="F129" s="88">
        <v>76.900000000000006</v>
      </c>
      <c r="G129" s="88">
        <v>67.34</v>
      </c>
      <c r="H129" s="88">
        <v>78.010000000000005</v>
      </c>
      <c r="I129" s="88">
        <v>84.39</v>
      </c>
      <c r="J129" s="88">
        <v>81.2</v>
      </c>
      <c r="K129" s="89" t="s">
        <v>240</v>
      </c>
      <c r="R129" s="87" t="s">
        <v>264</v>
      </c>
      <c r="S129" s="90">
        <v>0.61</v>
      </c>
      <c r="T129" s="90">
        <v>0.51</v>
      </c>
      <c r="U129" s="90">
        <v>0.56000000000000005</v>
      </c>
      <c r="V129" s="90">
        <v>0.6</v>
      </c>
      <c r="W129" s="90">
        <v>0.62</v>
      </c>
      <c r="X129" s="90">
        <v>0.52</v>
      </c>
      <c r="Y129" s="90">
        <v>0.56000000000000005</v>
      </c>
      <c r="Z129" s="90">
        <v>0.59</v>
      </c>
      <c r="AA129" s="90">
        <v>0.59</v>
      </c>
      <c r="AB129" s="91" t="s">
        <v>240</v>
      </c>
      <c r="AL129" s="91" t="s">
        <v>238</v>
      </c>
    </row>
    <row r="130" spans="1:38" x14ac:dyDescent="0.25">
      <c r="A130" s="87" t="s">
        <v>265</v>
      </c>
      <c r="B130" s="90">
        <v>105.93</v>
      </c>
      <c r="C130" s="90">
        <v>101.15</v>
      </c>
      <c r="D130" s="90">
        <v>101.92</v>
      </c>
      <c r="E130" s="90">
        <v>94.06</v>
      </c>
      <c r="F130" s="90">
        <v>84.62</v>
      </c>
      <c r="G130" s="90">
        <v>80.11</v>
      </c>
      <c r="H130" s="90">
        <v>78.650000000000006</v>
      </c>
      <c r="I130" s="90">
        <v>65.19</v>
      </c>
      <c r="J130" s="90">
        <v>61.26</v>
      </c>
      <c r="K130" s="91" t="s">
        <v>240</v>
      </c>
      <c r="R130" s="87" t="s">
        <v>265</v>
      </c>
      <c r="S130" s="88">
        <v>0.32</v>
      </c>
      <c r="T130" s="88">
        <v>0.31</v>
      </c>
      <c r="U130" s="88">
        <v>0.31</v>
      </c>
      <c r="V130" s="88">
        <v>0.28999999999999998</v>
      </c>
      <c r="W130" s="88">
        <v>0.24</v>
      </c>
      <c r="X130" s="88">
        <v>0.25</v>
      </c>
      <c r="Y130" s="88">
        <v>0.25</v>
      </c>
      <c r="Z130" s="88">
        <v>0.2</v>
      </c>
      <c r="AA130" s="88">
        <v>0.19</v>
      </c>
      <c r="AB130" s="89" t="s">
        <v>240</v>
      </c>
      <c r="AL130" s="91" t="s">
        <v>238</v>
      </c>
    </row>
    <row r="131" spans="1:38" x14ac:dyDescent="0.25">
      <c r="A131" s="87" t="s">
        <v>266</v>
      </c>
      <c r="B131" s="88">
        <v>1536.9</v>
      </c>
      <c r="C131" s="88">
        <v>1029.0999999999999</v>
      </c>
      <c r="D131" s="88">
        <v>1549.19</v>
      </c>
      <c r="E131" s="88">
        <v>1400.82</v>
      </c>
      <c r="F131" s="88">
        <v>794.79</v>
      </c>
      <c r="G131" s="88">
        <v>692.76</v>
      </c>
      <c r="H131" s="88">
        <v>687.54</v>
      </c>
      <c r="I131" s="88">
        <v>1297.8699999999999</v>
      </c>
      <c r="J131" s="88">
        <v>771.41</v>
      </c>
      <c r="K131" s="89" t="s">
        <v>240</v>
      </c>
      <c r="R131" s="87" t="s">
        <v>266</v>
      </c>
      <c r="S131" s="90">
        <v>1.87</v>
      </c>
      <c r="T131" s="90">
        <v>1.26</v>
      </c>
      <c r="U131" s="90">
        <v>2.61</v>
      </c>
      <c r="V131" s="90">
        <v>2.58</v>
      </c>
      <c r="W131" s="90">
        <v>1.24</v>
      </c>
      <c r="X131" s="90">
        <v>1.03</v>
      </c>
      <c r="Y131" s="90">
        <v>0.73</v>
      </c>
      <c r="Z131" s="90">
        <v>1.31</v>
      </c>
      <c r="AA131" s="90">
        <v>0.9</v>
      </c>
      <c r="AB131" s="91" t="s">
        <v>240</v>
      </c>
      <c r="AL131" s="91" t="s">
        <v>238</v>
      </c>
    </row>
    <row r="132" spans="1:38" x14ac:dyDescent="0.25">
      <c r="A132" s="87" t="s">
        <v>267</v>
      </c>
      <c r="B132" s="90">
        <v>1803.75</v>
      </c>
      <c r="C132" s="90">
        <v>2005.91</v>
      </c>
      <c r="D132" s="90">
        <v>1899.28</v>
      </c>
      <c r="E132" s="90">
        <v>690.58</v>
      </c>
      <c r="F132" s="90">
        <v>568.49</v>
      </c>
      <c r="G132" s="90">
        <v>829.85</v>
      </c>
      <c r="H132" s="90">
        <v>1267.8399999999999</v>
      </c>
      <c r="I132" s="90">
        <v>1277.82</v>
      </c>
      <c r="J132" s="91">
        <v>787</v>
      </c>
      <c r="K132" s="90">
        <v>801.54</v>
      </c>
      <c r="R132" s="87" t="s">
        <v>267</v>
      </c>
      <c r="S132" s="88">
        <v>0.56999999999999995</v>
      </c>
      <c r="T132" s="88">
        <v>0.74</v>
      </c>
      <c r="U132" s="88">
        <v>0.87</v>
      </c>
      <c r="V132" s="88">
        <v>0.37</v>
      </c>
      <c r="W132" s="88">
        <v>0.35</v>
      </c>
      <c r="X132" s="88">
        <v>0.48</v>
      </c>
      <c r="Y132" s="88">
        <v>0.48</v>
      </c>
      <c r="Z132" s="88">
        <v>0.47</v>
      </c>
      <c r="AA132" s="88">
        <v>0.24</v>
      </c>
      <c r="AB132" s="88">
        <v>0.25</v>
      </c>
      <c r="AL132" s="91" t="s">
        <v>238</v>
      </c>
    </row>
    <row r="133" spans="1:38" ht="11.45" customHeight="1" x14ac:dyDescent="0.25"/>
    <row r="134" spans="1:38" x14ac:dyDescent="0.25">
      <c r="A134" s="83" t="s">
        <v>506</v>
      </c>
      <c r="R134" s="83" t="s">
        <v>506</v>
      </c>
    </row>
    <row r="135" spans="1:38" x14ac:dyDescent="0.25">
      <c r="A135" s="83" t="s">
        <v>240</v>
      </c>
      <c r="B135" s="82" t="s">
        <v>507</v>
      </c>
      <c r="R135" s="83" t="s">
        <v>240</v>
      </c>
      <c r="S135" s="82" t="s">
        <v>507</v>
      </c>
    </row>
    <row r="136" spans="1:38" x14ac:dyDescent="0.25">
      <c r="A136" s="83" t="s">
        <v>508</v>
      </c>
      <c r="R136" s="83" t="s">
        <v>508</v>
      </c>
    </row>
    <row r="137" spans="1:38" x14ac:dyDescent="0.25">
      <c r="A137" s="83" t="s">
        <v>595</v>
      </c>
      <c r="B137" s="149" t="s">
        <v>596</v>
      </c>
      <c r="R137" s="83" t="s">
        <v>595</v>
      </c>
      <c r="S137" s="149" t="s">
        <v>596</v>
      </c>
    </row>
    <row r="139" spans="1:38" x14ac:dyDescent="0.25">
      <c r="R139" s="83" t="s">
        <v>218</v>
      </c>
      <c r="T139" s="82" t="s">
        <v>57</v>
      </c>
    </row>
    <row r="140" spans="1:38" x14ac:dyDescent="0.25">
      <c r="A140" s="83" t="s">
        <v>218</v>
      </c>
      <c r="C140" s="82" t="s">
        <v>57</v>
      </c>
      <c r="R140" s="83" t="s">
        <v>592</v>
      </c>
      <c r="T140" s="82" t="s">
        <v>616</v>
      </c>
    </row>
    <row r="141" spans="1:38" x14ac:dyDescent="0.25">
      <c r="A141" s="83" t="s">
        <v>592</v>
      </c>
      <c r="C141" s="82" t="s">
        <v>616</v>
      </c>
      <c r="R141" s="83" t="s">
        <v>501</v>
      </c>
      <c r="T141" s="82" t="s">
        <v>605</v>
      </c>
    </row>
    <row r="142" spans="1:38" x14ac:dyDescent="0.25">
      <c r="A142" s="83" t="s">
        <v>501</v>
      </c>
      <c r="C142" s="82" t="s">
        <v>605</v>
      </c>
      <c r="R142" s="83" t="s">
        <v>601</v>
      </c>
      <c r="T142" s="82" t="s">
        <v>602</v>
      </c>
    </row>
    <row r="143" spans="1:38" x14ac:dyDescent="0.25">
      <c r="A143" s="83" t="s">
        <v>222</v>
      </c>
      <c r="C143" s="82" t="s">
        <v>603</v>
      </c>
      <c r="R143" s="83" t="s">
        <v>222</v>
      </c>
      <c r="T143" s="82" t="s">
        <v>617</v>
      </c>
    </row>
    <row r="145" spans="1:38" x14ac:dyDescent="0.25">
      <c r="A145" s="84" t="s">
        <v>224</v>
      </c>
      <c r="B145" s="107" t="s">
        <v>226</v>
      </c>
      <c r="C145" s="107" t="s">
        <v>227</v>
      </c>
      <c r="D145" s="107" t="s">
        <v>228</v>
      </c>
      <c r="E145" s="107" t="s">
        <v>229</v>
      </c>
      <c r="F145" s="107" t="s">
        <v>230</v>
      </c>
      <c r="G145" s="107" t="s">
        <v>231</v>
      </c>
      <c r="H145" s="107" t="s">
        <v>232</v>
      </c>
      <c r="I145" s="107" t="s">
        <v>233</v>
      </c>
      <c r="J145" s="107" t="s">
        <v>234</v>
      </c>
      <c r="K145" s="107" t="s">
        <v>235</v>
      </c>
      <c r="R145" s="84" t="s">
        <v>224</v>
      </c>
      <c r="S145" s="107" t="s">
        <v>226</v>
      </c>
      <c r="T145" s="107" t="s">
        <v>227</v>
      </c>
      <c r="U145" s="107" t="s">
        <v>228</v>
      </c>
      <c r="V145" s="107" t="s">
        <v>229</v>
      </c>
      <c r="W145" s="107" t="s">
        <v>230</v>
      </c>
      <c r="X145" s="107" t="s">
        <v>231</v>
      </c>
      <c r="Y145" s="107" t="s">
        <v>232</v>
      </c>
      <c r="Z145" s="107" t="s">
        <v>233</v>
      </c>
      <c r="AA145" s="107" t="s">
        <v>234</v>
      </c>
      <c r="AB145" s="107" t="s">
        <v>235</v>
      </c>
      <c r="AL145" s="153" t="s">
        <v>238</v>
      </c>
    </row>
    <row r="146" spans="1:38" x14ac:dyDescent="0.25">
      <c r="A146" s="85" t="s">
        <v>237</v>
      </c>
      <c r="B146" s="86" t="s">
        <v>238</v>
      </c>
      <c r="C146" s="86" t="s">
        <v>238</v>
      </c>
      <c r="D146" s="86" t="s">
        <v>238</v>
      </c>
      <c r="E146" s="86" t="s">
        <v>238</v>
      </c>
      <c r="F146" s="86" t="s">
        <v>238</v>
      </c>
      <c r="G146" s="86" t="s">
        <v>238</v>
      </c>
      <c r="H146" s="86" t="s">
        <v>238</v>
      </c>
      <c r="I146" s="86" t="s">
        <v>238</v>
      </c>
      <c r="J146" s="86" t="s">
        <v>238</v>
      </c>
      <c r="K146" s="86" t="s">
        <v>238</v>
      </c>
      <c r="R146" s="85" t="s">
        <v>237</v>
      </c>
      <c r="S146" s="86" t="s">
        <v>238</v>
      </c>
      <c r="T146" s="86" t="s">
        <v>238</v>
      </c>
      <c r="U146" s="86" t="s">
        <v>238</v>
      </c>
      <c r="V146" s="86" t="s">
        <v>238</v>
      </c>
      <c r="W146" s="86" t="s">
        <v>238</v>
      </c>
      <c r="X146" s="86" t="s">
        <v>238</v>
      </c>
      <c r="Y146" s="86" t="s">
        <v>238</v>
      </c>
      <c r="Z146" s="86" t="s">
        <v>238</v>
      </c>
      <c r="AA146" s="86" t="s">
        <v>238</v>
      </c>
      <c r="AB146" s="86" t="s">
        <v>238</v>
      </c>
      <c r="AL146" t="s">
        <v>238</v>
      </c>
    </row>
    <row r="147" spans="1:38" x14ac:dyDescent="0.25">
      <c r="A147" s="87" t="s">
        <v>239</v>
      </c>
      <c r="B147" s="88">
        <v>10886.48</v>
      </c>
      <c r="C147" s="88">
        <v>10588.75</v>
      </c>
      <c r="D147" s="88">
        <v>10862.32</v>
      </c>
      <c r="E147" s="89">
        <v>10596</v>
      </c>
      <c r="F147" s="88">
        <v>12563.27</v>
      </c>
      <c r="G147" s="88">
        <v>12385.16</v>
      </c>
      <c r="H147" s="88">
        <v>13101.63</v>
      </c>
      <c r="I147" s="88">
        <v>11767.35</v>
      </c>
      <c r="J147" s="88">
        <v>12297.76</v>
      </c>
      <c r="K147" s="89" t="s">
        <v>240</v>
      </c>
      <c r="R147" s="87" t="s">
        <v>239</v>
      </c>
      <c r="S147" s="90">
        <v>0.33</v>
      </c>
      <c r="T147" s="90">
        <v>0.34</v>
      </c>
      <c r="U147" s="90">
        <v>0.35</v>
      </c>
      <c r="V147" s="90">
        <v>0.34</v>
      </c>
      <c r="W147" s="90">
        <v>0.38</v>
      </c>
      <c r="X147" s="90">
        <v>0.37</v>
      </c>
      <c r="Y147" s="90">
        <v>0.37</v>
      </c>
      <c r="Z147" s="90">
        <v>0.32</v>
      </c>
      <c r="AA147" s="90">
        <v>0.33</v>
      </c>
      <c r="AB147" s="91" t="s">
        <v>240</v>
      </c>
      <c r="AL147" s="91" t="s">
        <v>238</v>
      </c>
    </row>
    <row r="148" spans="1:38" x14ac:dyDescent="0.25">
      <c r="A148" s="87" t="s">
        <v>241</v>
      </c>
      <c r="B148" s="90">
        <v>120.84</v>
      </c>
      <c r="C148" s="90">
        <v>137.93</v>
      </c>
      <c r="D148" s="90">
        <v>107.28</v>
      </c>
      <c r="E148" s="90">
        <v>117.93</v>
      </c>
      <c r="F148" s="90">
        <v>109.78</v>
      </c>
      <c r="G148" s="90">
        <v>113.86</v>
      </c>
      <c r="H148" s="90">
        <v>92.95</v>
      </c>
      <c r="I148" s="90">
        <v>92.89</v>
      </c>
      <c r="J148" s="90">
        <v>70.8</v>
      </c>
      <c r="K148" s="91" t="s">
        <v>240</v>
      </c>
      <c r="R148" s="87" t="s">
        <v>241</v>
      </c>
      <c r="S148" s="88">
        <v>0.14000000000000001</v>
      </c>
      <c r="T148" s="88">
        <v>0.18</v>
      </c>
      <c r="U148" s="88">
        <v>0.15</v>
      </c>
      <c r="V148" s="88">
        <v>0.16</v>
      </c>
      <c r="W148" s="88">
        <v>0.14000000000000001</v>
      </c>
      <c r="X148" s="88">
        <v>0.13</v>
      </c>
      <c r="Y148" s="88">
        <v>0.1</v>
      </c>
      <c r="Z148" s="88">
        <v>0.1</v>
      </c>
      <c r="AA148" s="88">
        <v>7.0000000000000007E-2</v>
      </c>
      <c r="AB148" s="89" t="s">
        <v>240</v>
      </c>
      <c r="AL148" s="91" t="s">
        <v>238</v>
      </c>
    </row>
    <row r="149" spans="1:38" x14ac:dyDescent="0.25">
      <c r="A149" s="87" t="s">
        <v>242</v>
      </c>
      <c r="B149" s="88">
        <v>14.49</v>
      </c>
      <c r="C149" s="88">
        <v>15.64</v>
      </c>
      <c r="D149" s="88">
        <v>11.64</v>
      </c>
      <c r="E149" s="88">
        <v>13.31</v>
      </c>
      <c r="F149" s="88">
        <v>16.260000000000002</v>
      </c>
      <c r="G149" s="88">
        <v>14.22</v>
      </c>
      <c r="H149" s="88">
        <v>15.08</v>
      </c>
      <c r="I149" s="88">
        <v>13.86</v>
      </c>
      <c r="J149" s="88">
        <v>171.13</v>
      </c>
      <c r="K149" s="89" t="s">
        <v>240</v>
      </c>
      <c r="R149" s="87" t="s">
        <v>242</v>
      </c>
      <c r="S149" s="90">
        <v>0.13</v>
      </c>
      <c r="T149" s="90">
        <v>0.14000000000000001</v>
      </c>
      <c r="U149" s="90">
        <v>0.13</v>
      </c>
      <c r="V149" s="90">
        <v>0.13</v>
      </c>
      <c r="W149" s="90">
        <v>0.12</v>
      </c>
      <c r="X149" s="90">
        <v>0.11</v>
      </c>
      <c r="Y149" s="90">
        <v>0.1</v>
      </c>
      <c r="Z149" s="90">
        <v>0.11</v>
      </c>
      <c r="AA149" s="90">
        <v>1.31</v>
      </c>
      <c r="AB149" s="91" t="s">
        <v>240</v>
      </c>
      <c r="AL149" s="91" t="s">
        <v>238</v>
      </c>
    </row>
    <row r="150" spans="1:38" x14ac:dyDescent="0.25">
      <c r="A150" s="87" t="s">
        <v>243</v>
      </c>
      <c r="B150" s="90">
        <v>263.44</v>
      </c>
      <c r="C150" s="90">
        <v>245.29</v>
      </c>
      <c r="D150" s="90">
        <v>234.42</v>
      </c>
      <c r="E150" s="90">
        <v>230.47</v>
      </c>
      <c r="F150" s="90">
        <v>211.18</v>
      </c>
      <c r="G150" s="90">
        <v>212.38</v>
      </c>
      <c r="H150" s="90">
        <v>198.98</v>
      </c>
      <c r="I150" s="90">
        <v>193.46</v>
      </c>
      <c r="J150" s="90">
        <v>129.57</v>
      </c>
      <c r="K150" s="91" t="s">
        <v>240</v>
      </c>
      <c r="R150" s="87" t="s">
        <v>243</v>
      </c>
      <c r="S150" s="88">
        <v>0.31</v>
      </c>
      <c r="T150" s="88">
        <v>0.28999999999999998</v>
      </c>
      <c r="U150" s="88">
        <v>0.3</v>
      </c>
      <c r="V150" s="88">
        <v>0.28000000000000003</v>
      </c>
      <c r="W150" s="88">
        <v>0.23</v>
      </c>
      <c r="X150" s="88">
        <v>0.22</v>
      </c>
      <c r="Y150" s="88">
        <v>0.19</v>
      </c>
      <c r="Z150" s="88">
        <v>0.16</v>
      </c>
      <c r="AA150" s="88">
        <v>0.1</v>
      </c>
      <c r="AB150" s="89" t="s">
        <v>240</v>
      </c>
      <c r="AL150" s="91" t="s">
        <v>238</v>
      </c>
    </row>
    <row r="151" spans="1:38" x14ac:dyDescent="0.25">
      <c r="A151" s="87" t="s">
        <v>244</v>
      </c>
      <c r="B151" s="88">
        <v>140.87</v>
      </c>
      <c r="C151" s="88">
        <v>128.97999999999999</v>
      </c>
      <c r="D151" s="88">
        <v>126.85</v>
      </c>
      <c r="E151" s="88">
        <v>123.61</v>
      </c>
      <c r="F151" s="88">
        <v>154.46</v>
      </c>
      <c r="G151" s="88">
        <v>178.38</v>
      </c>
      <c r="H151" s="88">
        <v>175.9</v>
      </c>
      <c r="I151" s="88">
        <v>201.37</v>
      </c>
      <c r="J151" s="88">
        <v>178.81</v>
      </c>
      <c r="K151" s="89" t="s">
        <v>240</v>
      </c>
      <c r="R151" s="87" t="s">
        <v>244</v>
      </c>
      <c r="S151" s="90">
        <v>0.26</v>
      </c>
      <c r="T151" s="90">
        <v>0.24</v>
      </c>
      <c r="U151" s="90">
        <v>0.24</v>
      </c>
      <c r="V151" s="90">
        <v>0.22</v>
      </c>
      <c r="W151" s="90">
        <v>0.27</v>
      </c>
      <c r="X151" s="90">
        <v>0.32</v>
      </c>
      <c r="Y151" s="90">
        <v>0.3</v>
      </c>
      <c r="Z151" s="90">
        <v>0.35</v>
      </c>
      <c r="AA151" s="90">
        <v>0.3</v>
      </c>
      <c r="AB151" s="91" t="s">
        <v>240</v>
      </c>
      <c r="AL151" s="91" t="s">
        <v>238</v>
      </c>
    </row>
    <row r="152" spans="1:38" x14ac:dyDescent="0.25">
      <c r="A152" s="87" t="s">
        <v>245</v>
      </c>
      <c r="B152" s="90">
        <v>1811.49</v>
      </c>
      <c r="C152" s="90">
        <v>1717.32</v>
      </c>
      <c r="D152" s="90">
        <v>1759.06</v>
      </c>
      <c r="E152" s="90">
        <v>1740.09</v>
      </c>
      <c r="F152" s="90">
        <v>1718.76</v>
      </c>
      <c r="G152" s="90">
        <v>1880.18</v>
      </c>
      <c r="H152" s="90">
        <v>1855.87</v>
      </c>
      <c r="I152" s="90">
        <v>1723.64</v>
      </c>
      <c r="J152" s="90">
        <v>1747.6</v>
      </c>
      <c r="K152" s="91" t="s">
        <v>240</v>
      </c>
      <c r="R152" s="87" t="s">
        <v>245</v>
      </c>
      <c r="S152" s="88">
        <v>0.28999999999999998</v>
      </c>
      <c r="T152" s="88">
        <v>0.28000000000000003</v>
      </c>
      <c r="U152" s="88">
        <v>0.28999999999999998</v>
      </c>
      <c r="V152" s="88">
        <v>0.28000000000000003</v>
      </c>
      <c r="W152" s="88">
        <v>0.24</v>
      </c>
      <c r="X152" s="88">
        <v>0.27</v>
      </c>
      <c r="Y152" s="88">
        <v>0.27</v>
      </c>
      <c r="Z152" s="88">
        <v>0.25</v>
      </c>
      <c r="AA152" s="88">
        <v>0.22</v>
      </c>
      <c r="AB152" s="89" t="s">
        <v>240</v>
      </c>
      <c r="AL152" s="91" t="s">
        <v>238</v>
      </c>
    </row>
    <row r="153" spans="1:38" x14ac:dyDescent="0.25">
      <c r="A153" s="87" t="s">
        <v>246</v>
      </c>
      <c r="B153" s="88">
        <v>1166.71</v>
      </c>
      <c r="C153" s="88">
        <v>859.44</v>
      </c>
      <c r="D153" s="88">
        <v>998.14</v>
      </c>
      <c r="E153" s="88">
        <v>876.63</v>
      </c>
      <c r="F153" s="88">
        <v>1620.69</v>
      </c>
      <c r="G153" s="88">
        <v>1135.9100000000001</v>
      </c>
      <c r="H153" s="88">
        <v>1313.25</v>
      </c>
      <c r="I153" s="88">
        <v>734.68</v>
      </c>
      <c r="J153" s="88">
        <v>289.13</v>
      </c>
      <c r="K153" s="89" t="s">
        <v>240</v>
      </c>
      <c r="R153" s="87" t="s">
        <v>246</v>
      </c>
      <c r="S153" s="90">
        <v>3.51</v>
      </c>
      <c r="T153" s="90">
        <v>2.4500000000000002</v>
      </c>
      <c r="U153" s="90">
        <v>2.64</v>
      </c>
      <c r="V153" s="90">
        <v>1.98</v>
      </c>
      <c r="W153" s="90">
        <v>3.37</v>
      </c>
      <c r="X153" s="90">
        <v>2.2999999999999998</v>
      </c>
      <c r="Y153" s="90">
        <v>2.42</v>
      </c>
      <c r="Z153" s="90">
        <v>1.28</v>
      </c>
      <c r="AA153" s="90">
        <v>0.49</v>
      </c>
      <c r="AB153" s="91" t="s">
        <v>240</v>
      </c>
      <c r="AL153" s="91" t="s">
        <v>238</v>
      </c>
    </row>
    <row r="154" spans="1:38" x14ac:dyDescent="0.25">
      <c r="A154" s="87" t="s">
        <v>247</v>
      </c>
      <c r="B154" s="90">
        <v>13.07</v>
      </c>
      <c r="C154" s="90">
        <v>13.94</v>
      </c>
      <c r="D154" s="90">
        <v>13.97</v>
      </c>
      <c r="E154" s="90">
        <v>16.940000000000001</v>
      </c>
      <c r="F154" s="90">
        <v>13.89</v>
      </c>
      <c r="G154" s="90">
        <v>13.39</v>
      </c>
      <c r="H154" s="90">
        <v>18.690000000000001</v>
      </c>
      <c r="I154" s="90">
        <v>19.38</v>
      </c>
      <c r="J154" s="90">
        <v>18.52</v>
      </c>
      <c r="K154" s="91" t="s">
        <v>240</v>
      </c>
      <c r="R154" s="87" t="s">
        <v>247</v>
      </c>
      <c r="S154" s="88">
        <v>0.1</v>
      </c>
      <c r="T154" s="88">
        <v>0.1</v>
      </c>
      <c r="U154" s="88">
        <v>0.08</v>
      </c>
      <c r="V154" s="88">
        <v>0.09</v>
      </c>
      <c r="W154" s="88">
        <v>7.0000000000000007E-2</v>
      </c>
      <c r="X154" s="88">
        <v>0.06</v>
      </c>
      <c r="Y154" s="88">
        <v>7.0000000000000007E-2</v>
      </c>
      <c r="Z154" s="88">
        <v>0.06</v>
      </c>
      <c r="AA154" s="88">
        <v>0.06</v>
      </c>
      <c r="AB154" s="89" t="s">
        <v>240</v>
      </c>
      <c r="AL154" s="91" t="s">
        <v>238</v>
      </c>
    </row>
    <row r="155" spans="1:38" x14ac:dyDescent="0.25">
      <c r="A155" s="87" t="s">
        <v>248</v>
      </c>
      <c r="B155" s="88">
        <v>5.62</v>
      </c>
      <c r="C155" s="88">
        <v>8.41</v>
      </c>
      <c r="D155" s="88">
        <v>3.3</v>
      </c>
      <c r="E155" s="88">
        <v>7.55</v>
      </c>
      <c r="F155" s="88">
        <v>6.39</v>
      </c>
      <c r="G155" s="88">
        <v>8.27</v>
      </c>
      <c r="H155" s="88">
        <v>3.11</v>
      </c>
      <c r="I155" s="150">
        <v>4.5599999999999996</v>
      </c>
      <c r="J155" s="150">
        <v>3.71</v>
      </c>
      <c r="K155" s="89" t="s">
        <v>240</v>
      </c>
      <c r="R155" s="87" t="s">
        <v>248</v>
      </c>
      <c r="S155" s="90">
        <v>0.02</v>
      </c>
      <c r="T155" s="90">
        <v>0.05</v>
      </c>
      <c r="U155" s="90">
        <v>0.03</v>
      </c>
      <c r="V155" s="90">
        <v>0.08</v>
      </c>
      <c r="W155" s="90">
        <v>7.0000000000000007E-2</v>
      </c>
      <c r="X155" s="90">
        <v>0.09</v>
      </c>
      <c r="Y155" s="90">
        <v>0.03</v>
      </c>
      <c r="Z155" s="150">
        <v>0.05</v>
      </c>
      <c r="AA155" s="150">
        <v>0.04</v>
      </c>
      <c r="AB155" s="91" t="s">
        <v>240</v>
      </c>
      <c r="AL155" s="91" t="s">
        <v>238</v>
      </c>
    </row>
    <row r="156" spans="1:38" x14ac:dyDescent="0.25">
      <c r="A156" s="87" t="s">
        <v>249</v>
      </c>
      <c r="B156" s="90">
        <v>691.09</v>
      </c>
      <c r="C156" s="90">
        <v>608.54</v>
      </c>
      <c r="D156" s="90">
        <v>324.83</v>
      </c>
      <c r="E156" s="90">
        <v>176.97</v>
      </c>
      <c r="F156" s="90">
        <v>375.67</v>
      </c>
      <c r="G156" s="90">
        <v>404.62</v>
      </c>
      <c r="H156" s="90">
        <v>538.05999999999995</v>
      </c>
      <c r="I156" s="90">
        <v>440.68</v>
      </c>
      <c r="J156" s="90">
        <v>513.53</v>
      </c>
      <c r="K156" s="91" t="s">
        <v>240</v>
      </c>
      <c r="R156" s="87" t="s">
        <v>249</v>
      </c>
      <c r="S156" s="88">
        <v>0.38</v>
      </c>
      <c r="T156" s="88">
        <v>0.38</v>
      </c>
      <c r="U156" s="88">
        <v>0.22</v>
      </c>
      <c r="V156" s="88">
        <v>0.12</v>
      </c>
      <c r="W156" s="88">
        <v>0.23</v>
      </c>
      <c r="X156" s="88">
        <v>0.24</v>
      </c>
      <c r="Y156" s="88">
        <v>0.28000000000000003</v>
      </c>
      <c r="Z156" s="88">
        <v>0.22</v>
      </c>
      <c r="AA156" s="88">
        <v>0.25</v>
      </c>
      <c r="AB156" s="89" t="s">
        <v>240</v>
      </c>
      <c r="AL156" s="91" t="s">
        <v>238</v>
      </c>
    </row>
    <row r="157" spans="1:38" x14ac:dyDescent="0.25">
      <c r="A157" s="87" t="s">
        <v>250</v>
      </c>
      <c r="B157" s="88">
        <v>1245.92</v>
      </c>
      <c r="C157" s="88">
        <v>1276.99</v>
      </c>
      <c r="D157" s="88">
        <v>1614.27</v>
      </c>
      <c r="E157" s="88">
        <v>1133.48</v>
      </c>
      <c r="F157" s="88">
        <v>1461.53</v>
      </c>
      <c r="G157" s="88">
        <v>1670.61</v>
      </c>
      <c r="H157" s="88">
        <v>1657.75</v>
      </c>
      <c r="I157" s="88">
        <v>1845.75</v>
      </c>
      <c r="J157" s="88">
        <v>1642.99</v>
      </c>
      <c r="K157" s="89" t="s">
        <v>240</v>
      </c>
      <c r="R157" s="87" t="s">
        <v>250</v>
      </c>
      <c r="S157" s="90">
        <v>0.38</v>
      </c>
      <c r="T157" s="90">
        <v>0.4</v>
      </c>
      <c r="U157" s="90">
        <v>0.5</v>
      </c>
      <c r="V157" s="90">
        <v>0.39</v>
      </c>
      <c r="W157" s="90">
        <v>0.5</v>
      </c>
      <c r="X157" s="90">
        <v>0.56000000000000005</v>
      </c>
      <c r="Y157" s="90">
        <v>0.53</v>
      </c>
      <c r="Z157" s="90">
        <v>0.6</v>
      </c>
      <c r="AA157" s="90">
        <v>0.5</v>
      </c>
      <c r="AB157" s="91" t="s">
        <v>240</v>
      </c>
      <c r="AL157" s="91" t="s">
        <v>238</v>
      </c>
    </row>
    <row r="158" spans="1:38" x14ac:dyDescent="0.25">
      <c r="A158" s="87" t="s">
        <v>251</v>
      </c>
      <c r="B158" s="90">
        <v>9.39</v>
      </c>
      <c r="C158" s="90">
        <v>9.3800000000000008</v>
      </c>
      <c r="D158" s="90">
        <v>9.7899999999999991</v>
      </c>
      <c r="E158" s="90">
        <v>7.19</v>
      </c>
      <c r="F158" s="90">
        <v>6.46</v>
      </c>
      <c r="G158" s="90">
        <v>5.56</v>
      </c>
      <c r="H158" s="90">
        <v>6.45</v>
      </c>
      <c r="I158" s="90">
        <v>6.35</v>
      </c>
      <c r="J158" s="90">
        <v>6.56</v>
      </c>
      <c r="K158" s="91" t="s">
        <v>240</v>
      </c>
      <c r="R158" s="87" t="s">
        <v>251</v>
      </c>
      <c r="S158" s="88">
        <v>0.06</v>
      </c>
      <c r="T158" s="88">
        <v>0.06</v>
      </c>
      <c r="U158" s="88">
        <v>0.06</v>
      </c>
      <c r="V158" s="88">
        <v>0.04</v>
      </c>
      <c r="W158" s="88">
        <v>0.03</v>
      </c>
      <c r="X158" s="88">
        <v>0.02</v>
      </c>
      <c r="Y158" s="88">
        <v>0.02</v>
      </c>
      <c r="Z158" s="88">
        <v>0.02</v>
      </c>
      <c r="AA158" s="88">
        <v>0.02</v>
      </c>
      <c r="AB158" s="89" t="s">
        <v>240</v>
      </c>
      <c r="AL158" s="91" t="s">
        <v>238</v>
      </c>
    </row>
    <row r="159" spans="1:38" x14ac:dyDescent="0.25">
      <c r="A159" s="87" t="s">
        <v>252</v>
      </c>
      <c r="B159" s="88">
        <v>359.51</v>
      </c>
      <c r="C159" s="88">
        <v>286.60000000000002</v>
      </c>
      <c r="D159" s="88">
        <v>374.27</v>
      </c>
      <c r="E159" s="88">
        <v>509.74</v>
      </c>
      <c r="F159" s="88">
        <v>607.59</v>
      </c>
      <c r="G159" s="88">
        <v>762.64</v>
      </c>
      <c r="H159" s="88">
        <v>818.57</v>
      </c>
      <c r="I159" s="88">
        <v>719.98</v>
      </c>
      <c r="J159" s="88">
        <v>792.77</v>
      </c>
      <c r="K159" s="89" t="s">
        <v>240</v>
      </c>
      <c r="R159" s="87" t="s">
        <v>252</v>
      </c>
      <c r="S159" s="90">
        <v>0.06</v>
      </c>
      <c r="T159" s="90">
        <v>0.06</v>
      </c>
      <c r="U159" s="90">
        <v>0.08</v>
      </c>
      <c r="V159" s="90">
        <v>0.11</v>
      </c>
      <c r="W159" s="90">
        <v>0.13</v>
      </c>
      <c r="X159" s="90">
        <v>0.16</v>
      </c>
      <c r="Y159" s="90">
        <v>0.17</v>
      </c>
      <c r="Z159" s="90">
        <v>0.15</v>
      </c>
      <c r="AA159" s="90">
        <v>0.17</v>
      </c>
      <c r="AB159" s="91" t="s">
        <v>240</v>
      </c>
      <c r="AL159" s="91" t="s">
        <v>238</v>
      </c>
    </row>
    <row r="160" spans="1:38" x14ac:dyDescent="0.25">
      <c r="A160" s="87" t="s">
        <v>253</v>
      </c>
      <c r="B160" s="90">
        <v>1.71</v>
      </c>
      <c r="C160" s="90">
        <v>1.1000000000000001</v>
      </c>
      <c r="D160" s="90">
        <v>0.85</v>
      </c>
      <c r="E160" s="90">
        <v>0.68</v>
      </c>
      <c r="F160" s="90">
        <v>0.64</v>
      </c>
      <c r="G160" s="90">
        <v>0.67</v>
      </c>
      <c r="H160" s="90">
        <v>0.7</v>
      </c>
      <c r="I160" s="90">
        <v>0.73</v>
      </c>
      <c r="J160" s="90">
        <v>0.8</v>
      </c>
      <c r="K160" s="91" t="s">
        <v>240</v>
      </c>
      <c r="R160" s="87" t="s">
        <v>253</v>
      </c>
      <c r="S160" s="88">
        <v>0.03</v>
      </c>
      <c r="T160" s="88">
        <v>0.02</v>
      </c>
      <c r="U160" s="88">
        <v>0.03</v>
      </c>
      <c r="V160" s="88">
        <v>0.02</v>
      </c>
      <c r="W160" s="88">
        <v>0.02</v>
      </c>
      <c r="X160" s="88">
        <v>0.02</v>
      </c>
      <c r="Y160" s="88">
        <v>0.02</v>
      </c>
      <c r="Z160" s="88">
        <v>0.01</v>
      </c>
      <c r="AA160" s="88">
        <v>0.01</v>
      </c>
      <c r="AB160" s="89" t="s">
        <v>240</v>
      </c>
      <c r="AL160" s="91" t="s">
        <v>238</v>
      </c>
    </row>
    <row r="161" spans="1:38" x14ac:dyDescent="0.25">
      <c r="A161" s="87" t="s">
        <v>254</v>
      </c>
      <c r="B161" s="88">
        <v>1439.9</v>
      </c>
      <c r="C161" s="88">
        <v>1658.85</v>
      </c>
      <c r="D161" s="88">
        <v>1757.01</v>
      </c>
      <c r="E161" s="88">
        <v>2018.52</v>
      </c>
      <c r="F161" s="88">
        <v>2085.1999999999998</v>
      </c>
      <c r="G161" s="88">
        <v>1875.49</v>
      </c>
      <c r="H161" s="88">
        <v>1855.98</v>
      </c>
      <c r="I161" s="88">
        <v>1884.81</v>
      </c>
      <c r="J161" s="88">
        <v>1969.82</v>
      </c>
      <c r="K161" s="89" t="s">
        <v>240</v>
      </c>
      <c r="R161" s="87" t="s">
        <v>254</v>
      </c>
      <c r="S161" s="90">
        <v>2.86</v>
      </c>
      <c r="T161" s="90">
        <v>3.11</v>
      </c>
      <c r="U161" s="90">
        <v>3.37</v>
      </c>
      <c r="V161" s="90">
        <v>3.57</v>
      </c>
      <c r="W161" s="90">
        <v>3.66</v>
      </c>
      <c r="X161" s="90">
        <v>3.27</v>
      </c>
      <c r="Y161" s="90">
        <v>2.9</v>
      </c>
      <c r="Z161" s="90">
        <v>2.5</v>
      </c>
      <c r="AA161" s="90">
        <v>2.5499999999999998</v>
      </c>
      <c r="AB161" s="91" t="s">
        <v>240</v>
      </c>
      <c r="AL161" s="91" t="s">
        <v>238</v>
      </c>
    </row>
    <row r="162" spans="1:38" x14ac:dyDescent="0.25">
      <c r="A162" s="87" t="s">
        <v>255</v>
      </c>
      <c r="B162" s="90">
        <v>56.48</v>
      </c>
      <c r="C162" s="90">
        <v>65.5</v>
      </c>
      <c r="D162" s="90">
        <v>38.11</v>
      </c>
      <c r="E162" s="90">
        <v>15.33</v>
      </c>
      <c r="F162" s="90">
        <v>13.11</v>
      </c>
      <c r="G162" s="90">
        <v>16.149999999999999</v>
      </c>
      <c r="H162" s="90">
        <v>14.69</v>
      </c>
      <c r="I162" s="90">
        <v>13.89</v>
      </c>
      <c r="J162" s="90">
        <v>12.79</v>
      </c>
      <c r="K162" s="91" t="s">
        <v>240</v>
      </c>
      <c r="R162" s="87" t="s">
        <v>255</v>
      </c>
      <c r="S162" s="88">
        <v>0.15</v>
      </c>
      <c r="T162" s="88">
        <v>0.17</v>
      </c>
      <c r="U162" s="88">
        <v>0.09</v>
      </c>
      <c r="V162" s="88">
        <v>0.03</v>
      </c>
      <c r="W162" s="88">
        <v>0.03</v>
      </c>
      <c r="X162" s="88">
        <v>0.03</v>
      </c>
      <c r="Y162" s="88">
        <v>0.03</v>
      </c>
      <c r="Z162" s="88">
        <v>0.03</v>
      </c>
      <c r="AA162" s="88">
        <v>0.02</v>
      </c>
      <c r="AB162" s="89" t="s">
        <v>240</v>
      </c>
      <c r="AL162" s="91" t="s">
        <v>238</v>
      </c>
    </row>
    <row r="163" spans="1:38" x14ac:dyDescent="0.25">
      <c r="A163" s="87" t="s">
        <v>256</v>
      </c>
      <c r="B163" s="88">
        <v>26.6</v>
      </c>
      <c r="C163" s="88">
        <v>23.1</v>
      </c>
      <c r="D163" s="88">
        <v>17.899999999999999</v>
      </c>
      <c r="E163" s="88">
        <v>7.6</v>
      </c>
      <c r="F163" s="88">
        <v>7.7</v>
      </c>
      <c r="G163" s="88">
        <v>7.7</v>
      </c>
      <c r="H163" s="88">
        <v>6.9</v>
      </c>
      <c r="I163" s="88">
        <v>4.9000000000000004</v>
      </c>
      <c r="J163" s="88">
        <v>1.3</v>
      </c>
      <c r="K163" s="89" t="s">
        <v>240</v>
      </c>
      <c r="R163" s="87" t="s">
        <v>256</v>
      </c>
      <c r="S163" s="91" t="s">
        <v>240</v>
      </c>
      <c r="T163" s="91" t="s">
        <v>240</v>
      </c>
      <c r="U163" s="91" t="s">
        <v>240</v>
      </c>
      <c r="V163" s="91" t="s">
        <v>240</v>
      </c>
      <c r="W163" s="91" t="s">
        <v>240</v>
      </c>
      <c r="X163" s="91" t="s">
        <v>240</v>
      </c>
      <c r="Y163" s="91" t="s">
        <v>240</v>
      </c>
      <c r="Z163" s="91" t="s">
        <v>240</v>
      </c>
      <c r="AA163" s="91" t="s">
        <v>240</v>
      </c>
      <c r="AB163" s="91" t="s">
        <v>240</v>
      </c>
      <c r="AL163" s="91" t="s">
        <v>238</v>
      </c>
    </row>
    <row r="164" spans="1:38" x14ac:dyDescent="0.25">
      <c r="A164" s="87" t="s">
        <v>257</v>
      </c>
      <c r="B164" s="90">
        <v>26.51</v>
      </c>
      <c r="C164" s="90">
        <v>46.78</v>
      </c>
      <c r="D164" s="90">
        <v>98.64</v>
      </c>
      <c r="E164" s="90">
        <v>104.01</v>
      </c>
      <c r="F164" s="90">
        <v>116.24</v>
      </c>
      <c r="G164" s="90">
        <v>125.54</v>
      </c>
      <c r="H164" s="90">
        <v>176.92</v>
      </c>
      <c r="I164" s="90">
        <v>249.96</v>
      </c>
      <c r="J164" s="90">
        <v>243.61</v>
      </c>
      <c r="K164" s="91" t="s">
        <v>240</v>
      </c>
      <c r="R164" s="87" t="s">
        <v>257</v>
      </c>
      <c r="S164" s="88">
        <v>0.12</v>
      </c>
      <c r="T164" s="88">
        <v>0.22</v>
      </c>
      <c r="U164" s="88">
        <v>0.45</v>
      </c>
      <c r="V164" s="88">
        <v>0.45</v>
      </c>
      <c r="W164" s="88">
        <v>0.47</v>
      </c>
      <c r="X164" s="88">
        <v>0.49</v>
      </c>
      <c r="Y164" s="88">
        <v>0.63</v>
      </c>
      <c r="Z164" s="88">
        <v>0.84</v>
      </c>
      <c r="AA164" s="88">
        <v>0.76</v>
      </c>
      <c r="AB164" s="89" t="s">
        <v>240</v>
      </c>
      <c r="AL164" s="91" t="s">
        <v>238</v>
      </c>
    </row>
    <row r="165" spans="1:38" x14ac:dyDescent="0.25">
      <c r="A165" s="87" t="s">
        <v>258</v>
      </c>
      <c r="B165" s="88">
        <v>0.04</v>
      </c>
      <c r="C165" s="88">
        <v>0.04</v>
      </c>
      <c r="D165" s="88">
        <v>0.03</v>
      </c>
      <c r="E165" s="88">
        <v>0.03</v>
      </c>
      <c r="F165" s="88">
        <v>0.04</v>
      </c>
      <c r="G165" s="88">
        <v>0.03</v>
      </c>
      <c r="H165" s="88">
        <v>0.03</v>
      </c>
      <c r="I165" s="88">
        <v>0.03</v>
      </c>
      <c r="J165" s="88">
        <v>0.03</v>
      </c>
      <c r="K165" s="89" t="s">
        <v>240</v>
      </c>
      <c r="R165" s="87" t="s">
        <v>258</v>
      </c>
      <c r="S165" s="90">
        <v>0.01</v>
      </c>
      <c r="T165" s="91" t="s">
        <v>240</v>
      </c>
      <c r="U165" s="91" t="s">
        <v>240</v>
      </c>
      <c r="V165" s="91" t="s">
        <v>240</v>
      </c>
      <c r="W165" s="91" t="s">
        <v>240</v>
      </c>
      <c r="X165" s="91" t="s">
        <v>240</v>
      </c>
      <c r="Y165" s="91" t="s">
        <v>240</v>
      </c>
      <c r="Z165" s="91" t="s">
        <v>240</v>
      </c>
      <c r="AA165" s="91" t="s">
        <v>240</v>
      </c>
      <c r="AB165" s="91" t="s">
        <v>240</v>
      </c>
      <c r="AL165" s="91" t="s">
        <v>238</v>
      </c>
    </row>
    <row r="166" spans="1:38" x14ac:dyDescent="0.25">
      <c r="A166" s="87" t="s">
        <v>259</v>
      </c>
      <c r="B166" s="90">
        <v>124.68</v>
      </c>
      <c r="C166" s="90">
        <v>120.97</v>
      </c>
      <c r="D166" s="90">
        <v>119.54</v>
      </c>
      <c r="E166" s="90">
        <v>118.63</v>
      </c>
      <c r="F166" s="90">
        <v>115.28</v>
      </c>
      <c r="G166" s="90">
        <v>114.19</v>
      </c>
      <c r="H166" s="90">
        <v>107.52</v>
      </c>
      <c r="I166" s="90">
        <v>100.68</v>
      </c>
      <c r="J166" s="90">
        <v>100.98</v>
      </c>
      <c r="K166" s="91" t="s">
        <v>240</v>
      </c>
      <c r="R166" s="87" t="s">
        <v>259</v>
      </c>
      <c r="S166" s="88">
        <v>0.15</v>
      </c>
      <c r="T166" s="88">
        <v>0.16</v>
      </c>
      <c r="U166" s="88">
        <v>0.18</v>
      </c>
      <c r="V166" s="88">
        <v>0.17</v>
      </c>
      <c r="W166" s="88">
        <v>0.15</v>
      </c>
      <c r="X166" s="88">
        <v>0.13</v>
      </c>
      <c r="Y166" s="88">
        <v>0.11</v>
      </c>
      <c r="Z166" s="88">
        <v>0.09</v>
      </c>
      <c r="AA166" s="88">
        <v>0.08</v>
      </c>
      <c r="AB166" s="89" t="s">
        <v>240</v>
      </c>
      <c r="AL166" s="91" t="s">
        <v>238</v>
      </c>
    </row>
    <row r="167" spans="1:38" x14ac:dyDescent="0.25">
      <c r="A167" s="87" t="s">
        <v>260</v>
      </c>
      <c r="B167" s="88">
        <v>610.05999999999995</v>
      </c>
      <c r="C167" s="88">
        <v>599.64</v>
      </c>
      <c r="D167" s="88">
        <v>493.22</v>
      </c>
      <c r="E167" s="88">
        <v>439.31</v>
      </c>
      <c r="F167" s="88">
        <v>415.63</v>
      </c>
      <c r="G167" s="88">
        <v>325.8</v>
      </c>
      <c r="H167" s="88">
        <v>329.46</v>
      </c>
      <c r="I167" s="88">
        <v>316.31</v>
      </c>
      <c r="J167" s="88">
        <v>291.60000000000002</v>
      </c>
      <c r="K167" s="89" t="s">
        <v>240</v>
      </c>
      <c r="R167" s="87" t="s">
        <v>260</v>
      </c>
      <c r="S167" s="90">
        <v>0.28999999999999998</v>
      </c>
      <c r="T167" s="90">
        <v>0.28999999999999998</v>
      </c>
      <c r="U167" s="90">
        <v>0.24</v>
      </c>
      <c r="V167" s="90">
        <v>0.21</v>
      </c>
      <c r="W167" s="90">
        <v>0.18</v>
      </c>
      <c r="X167" s="90">
        <v>0.13</v>
      </c>
      <c r="Y167" s="90">
        <v>0.13</v>
      </c>
      <c r="Z167" s="90">
        <v>0.12</v>
      </c>
      <c r="AA167" s="90">
        <v>0.1</v>
      </c>
      <c r="AB167" s="91" t="s">
        <v>240</v>
      </c>
      <c r="AL167" s="91" t="s">
        <v>238</v>
      </c>
    </row>
    <row r="168" spans="1:38" x14ac:dyDescent="0.25">
      <c r="A168" s="87" t="s">
        <v>261</v>
      </c>
      <c r="B168" s="90">
        <v>1198.68</v>
      </c>
      <c r="C168" s="90">
        <v>1399.98</v>
      </c>
      <c r="D168" s="90">
        <v>1464.17</v>
      </c>
      <c r="E168" s="90">
        <v>1560.5</v>
      </c>
      <c r="F168" s="90">
        <v>2226.31</v>
      </c>
      <c r="G168" s="90">
        <v>2366.6</v>
      </c>
      <c r="H168" s="90">
        <v>2730.02</v>
      </c>
      <c r="I168" s="91">
        <v>2132</v>
      </c>
      <c r="J168" s="90">
        <v>2933.72</v>
      </c>
      <c r="K168" s="91" t="s">
        <v>240</v>
      </c>
      <c r="R168" s="87" t="s">
        <v>261</v>
      </c>
      <c r="S168" s="88">
        <v>0.54</v>
      </c>
      <c r="T168" s="88">
        <v>0.61</v>
      </c>
      <c r="U168" s="88">
        <v>0.63</v>
      </c>
      <c r="V168" s="88">
        <v>0.59</v>
      </c>
      <c r="W168" s="88">
        <v>0.81</v>
      </c>
      <c r="X168" s="88">
        <v>0.85</v>
      </c>
      <c r="Y168" s="88">
        <v>0.95</v>
      </c>
      <c r="Z168" s="88">
        <v>0.69</v>
      </c>
      <c r="AA168" s="88">
        <v>0.92</v>
      </c>
      <c r="AB168" s="89" t="s">
        <v>240</v>
      </c>
      <c r="AL168" s="91" t="s">
        <v>238</v>
      </c>
    </row>
    <row r="169" spans="1:38" x14ac:dyDescent="0.25">
      <c r="A169" s="87" t="s">
        <v>262</v>
      </c>
      <c r="B169" s="88">
        <v>879.4</v>
      </c>
      <c r="C169" s="88">
        <v>762.7</v>
      </c>
      <c r="D169" s="88">
        <v>652.1</v>
      </c>
      <c r="E169" s="88">
        <v>704.5</v>
      </c>
      <c r="F169" s="88">
        <v>703.7</v>
      </c>
      <c r="G169" s="88">
        <v>572.79999999999995</v>
      </c>
      <c r="H169" s="88">
        <v>546.5</v>
      </c>
      <c r="I169" s="88">
        <v>508.6</v>
      </c>
      <c r="J169" s="88">
        <v>601.9</v>
      </c>
      <c r="K169" s="89" t="s">
        <v>240</v>
      </c>
      <c r="R169" s="87" t="s">
        <v>262</v>
      </c>
      <c r="S169" s="90">
        <v>0.96</v>
      </c>
      <c r="T169" s="90">
        <v>0.88</v>
      </c>
      <c r="U169" s="90">
        <v>0.74</v>
      </c>
      <c r="V169" s="90">
        <v>0.78</v>
      </c>
      <c r="W169" s="90">
        <v>0.74</v>
      </c>
      <c r="X169" s="90">
        <v>0.59</v>
      </c>
      <c r="Y169" s="90">
        <v>0.55000000000000004</v>
      </c>
      <c r="Z169" s="90">
        <v>0.49</v>
      </c>
      <c r="AA169" s="90">
        <v>0.55000000000000004</v>
      </c>
      <c r="AB169" s="91" t="s">
        <v>240</v>
      </c>
      <c r="AL169" s="91" t="s">
        <v>238</v>
      </c>
    </row>
    <row r="170" spans="1:38" x14ac:dyDescent="0.25">
      <c r="A170" s="87" t="s">
        <v>263</v>
      </c>
      <c r="B170" s="90">
        <v>43.95</v>
      </c>
      <c r="C170" s="90">
        <v>44.96</v>
      </c>
      <c r="D170" s="90">
        <v>39.56</v>
      </c>
      <c r="E170" s="90">
        <v>35.03</v>
      </c>
      <c r="F170" s="90">
        <v>38.06</v>
      </c>
      <c r="G170" s="90">
        <v>38.94</v>
      </c>
      <c r="H170" s="90">
        <v>35.159999999999997</v>
      </c>
      <c r="I170" s="90">
        <v>37.47</v>
      </c>
      <c r="J170" s="90">
        <v>33.880000000000003</v>
      </c>
      <c r="K170" s="91" t="s">
        <v>240</v>
      </c>
      <c r="R170" s="87" t="s">
        <v>263</v>
      </c>
      <c r="S170" s="88">
        <v>0.03</v>
      </c>
      <c r="T170" s="88">
        <v>0.04</v>
      </c>
      <c r="U170" s="88">
        <v>0.04</v>
      </c>
      <c r="V170" s="88">
        <v>0.04</v>
      </c>
      <c r="W170" s="88">
        <v>0.04</v>
      </c>
      <c r="X170" s="88">
        <v>0.04</v>
      </c>
      <c r="Y170" s="88">
        <v>0.03</v>
      </c>
      <c r="Z170" s="88">
        <v>0.03</v>
      </c>
      <c r="AA170" s="88">
        <v>0.03</v>
      </c>
      <c r="AB170" s="89" t="s">
        <v>240</v>
      </c>
      <c r="AL170" s="91" t="s">
        <v>238</v>
      </c>
    </row>
    <row r="171" spans="1:38" x14ac:dyDescent="0.25">
      <c r="A171" s="87" t="s">
        <v>264</v>
      </c>
      <c r="B171" s="88">
        <v>202.49</v>
      </c>
      <c r="C171" s="88">
        <v>159.79</v>
      </c>
      <c r="D171" s="88">
        <v>195.29</v>
      </c>
      <c r="E171" s="88">
        <v>315.36</v>
      </c>
      <c r="F171" s="88">
        <v>268.79000000000002</v>
      </c>
      <c r="G171" s="88">
        <v>256.77</v>
      </c>
      <c r="H171" s="88">
        <v>287.70999999999998</v>
      </c>
      <c r="I171" s="88">
        <v>231.32</v>
      </c>
      <c r="J171" s="88">
        <v>229.4</v>
      </c>
      <c r="K171" s="89" t="s">
        <v>240</v>
      </c>
      <c r="R171" s="87" t="s">
        <v>264</v>
      </c>
      <c r="S171" s="90">
        <v>0.92</v>
      </c>
      <c r="T171" s="90">
        <v>0.72</v>
      </c>
      <c r="U171" s="90">
        <v>0.89</v>
      </c>
      <c r="V171" s="90">
        <v>1.27</v>
      </c>
      <c r="W171" s="90">
        <v>1.1100000000000001</v>
      </c>
      <c r="X171" s="90">
        <v>1.01</v>
      </c>
      <c r="Y171" s="90">
        <v>1.06</v>
      </c>
      <c r="Z171" s="90">
        <v>0.79</v>
      </c>
      <c r="AA171" s="90">
        <v>0.74</v>
      </c>
      <c r="AB171" s="91" t="s">
        <v>240</v>
      </c>
      <c r="AL171" s="91" t="s">
        <v>238</v>
      </c>
    </row>
    <row r="172" spans="1:38" x14ac:dyDescent="0.25">
      <c r="A172" s="87" t="s">
        <v>265</v>
      </c>
      <c r="B172" s="90">
        <v>65.56</v>
      </c>
      <c r="C172" s="90">
        <v>70.86</v>
      </c>
      <c r="D172" s="90">
        <v>45.79</v>
      </c>
      <c r="E172" s="90">
        <v>43.99</v>
      </c>
      <c r="F172" s="90">
        <v>38.799999999999997</v>
      </c>
      <c r="G172" s="90">
        <v>20.32</v>
      </c>
      <c r="H172" s="90">
        <v>47.42</v>
      </c>
      <c r="I172" s="90">
        <v>50.31</v>
      </c>
      <c r="J172" s="90">
        <v>52.61</v>
      </c>
      <c r="K172" s="91" t="s">
        <v>240</v>
      </c>
      <c r="R172" s="87" t="s">
        <v>265</v>
      </c>
      <c r="S172" s="88">
        <v>0.13</v>
      </c>
      <c r="T172" s="88">
        <v>0.16</v>
      </c>
      <c r="U172" s="88">
        <v>0.1</v>
      </c>
      <c r="V172" s="88">
        <v>0.08</v>
      </c>
      <c r="W172" s="88">
        <v>7.0000000000000007E-2</v>
      </c>
      <c r="X172" s="88">
        <v>0.04</v>
      </c>
      <c r="Y172" s="88">
        <v>0.08</v>
      </c>
      <c r="Z172" s="88">
        <v>0.09</v>
      </c>
      <c r="AA172" s="88">
        <v>0.09</v>
      </c>
      <c r="AB172" s="89" t="s">
        <v>240</v>
      </c>
      <c r="AL172" s="91" t="s">
        <v>238</v>
      </c>
    </row>
    <row r="173" spans="1:38" x14ac:dyDescent="0.25">
      <c r="A173" s="87" t="s">
        <v>266</v>
      </c>
      <c r="B173" s="88">
        <v>104.24</v>
      </c>
      <c r="C173" s="88">
        <v>82.58</v>
      </c>
      <c r="D173" s="88">
        <v>152.72999999999999</v>
      </c>
      <c r="E173" s="88">
        <v>86.09</v>
      </c>
      <c r="F173" s="88">
        <v>67.11</v>
      </c>
      <c r="G173" s="88">
        <v>103.3</v>
      </c>
      <c r="H173" s="88">
        <v>100.92</v>
      </c>
      <c r="I173" s="88">
        <v>84.78</v>
      </c>
      <c r="J173" s="88">
        <v>88.61</v>
      </c>
      <c r="K173" s="89" t="s">
        <v>240</v>
      </c>
      <c r="R173" s="87" t="s">
        <v>266</v>
      </c>
      <c r="S173" s="90">
        <v>0.09</v>
      </c>
      <c r="T173" s="90">
        <v>0.08</v>
      </c>
      <c r="U173" s="90">
        <v>0.13</v>
      </c>
      <c r="V173" s="90">
        <v>7.0000000000000007E-2</v>
      </c>
      <c r="W173" s="90">
        <v>0.06</v>
      </c>
      <c r="X173" s="90">
        <v>0.08</v>
      </c>
      <c r="Y173" s="90">
        <v>0.08</v>
      </c>
      <c r="Z173" s="90">
        <v>0.06</v>
      </c>
      <c r="AA173" s="90">
        <v>7.0000000000000007E-2</v>
      </c>
      <c r="AB173" s="91" t="s">
        <v>240</v>
      </c>
      <c r="AL173" s="91" t="s">
        <v>238</v>
      </c>
    </row>
    <row r="174" spans="1:38" x14ac:dyDescent="0.25">
      <c r="A174" s="87" t="s">
        <v>267</v>
      </c>
      <c r="B174" s="90">
        <v>263.75</v>
      </c>
      <c r="C174" s="90">
        <v>243.45</v>
      </c>
      <c r="D174" s="90">
        <v>209.56</v>
      </c>
      <c r="E174" s="90">
        <v>192.51</v>
      </c>
      <c r="F174" s="90">
        <v>163.99</v>
      </c>
      <c r="G174" s="90">
        <v>160.85</v>
      </c>
      <c r="H174" s="90">
        <v>167.04</v>
      </c>
      <c r="I174" s="90">
        <v>154.94999999999999</v>
      </c>
      <c r="J174" s="90">
        <v>171.61</v>
      </c>
      <c r="K174" s="90">
        <v>168.33</v>
      </c>
      <c r="R174" s="87" t="s">
        <v>267</v>
      </c>
      <c r="S174" s="88">
        <v>0.14000000000000001</v>
      </c>
      <c r="T174" s="88">
        <v>0.13</v>
      </c>
      <c r="U174" s="88">
        <v>0.1</v>
      </c>
      <c r="V174" s="88">
        <v>0.08</v>
      </c>
      <c r="W174" s="88">
        <v>7.0000000000000007E-2</v>
      </c>
      <c r="X174" s="88">
        <v>7.0000000000000007E-2</v>
      </c>
      <c r="Y174" s="88">
        <v>7.0000000000000007E-2</v>
      </c>
      <c r="Z174" s="88">
        <v>0.06</v>
      </c>
      <c r="AA174" s="88">
        <v>0.08</v>
      </c>
      <c r="AB174" s="89" t="s">
        <v>240</v>
      </c>
      <c r="AL174" s="91" t="s">
        <v>238</v>
      </c>
    </row>
    <row r="176" spans="1:38" x14ac:dyDescent="0.25">
      <c r="A176" s="83" t="s">
        <v>506</v>
      </c>
      <c r="R176" s="83" t="s">
        <v>506</v>
      </c>
    </row>
    <row r="177" spans="1:38" x14ac:dyDescent="0.25">
      <c r="A177" s="83" t="s">
        <v>240</v>
      </c>
      <c r="B177" s="82" t="s">
        <v>507</v>
      </c>
      <c r="R177" s="83" t="s">
        <v>240</v>
      </c>
      <c r="S177" s="82" t="s">
        <v>507</v>
      </c>
    </row>
    <row r="178" spans="1:38" x14ac:dyDescent="0.25">
      <c r="A178" s="83" t="s">
        <v>508</v>
      </c>
      <c r="R178" s="83" t="s">
        <v>508</v>
      </c>
    </row>
    <row r="179" spans="1:38" x14ac:dyDescent="0.25">
      <c r="A179" s="83" t="s">
        <v>595</v>
      </c>
      <c r="B179" s="149" t="s">
        <v>596</v>
      </c>
      <c r="R179" s="83" t="s">
        <v>595</v>
      </c>
      <c r="S179" s="149" t="s">
        <v>596</v>
      </c>
    </row>
    <row r="181" spans="1:38" x14ac:dyDescent="0.25">
      <c r="R181" s="83" t="s">
        <v>218</v>
      </c>
      <c r="T181" s="82" t="s">
        <v>57</v>
      </c>
    </row>
    <row r="182" spans="1:38" x14ac:dyDescent="0.25">
      <c r="A182" s="83" t="s">
        <v>218</v>
      </c>
      <c r="C182" s="82" t="s">
        <v>57</v>
      </c>
      <c r="R182" s="83" t="s">
        <v>592</v>
      </c>
      <c r="T182" s="82" t="s">
        <v>616</v>
      </c>
    </row>
    <row r="183" spans="1:38" x14ac:dyDescent="0.25">
      <c r="A183" s="83" t="s">
        <v>592</v>
      </c>
      <c r="C183" s="82" t="s">
        <v>616</v>
      </c>
      <c r="R183" s="83" t="s">
        <v>501</v>
      </c>
      <c r="T183" s="82" t="s">
        <v>606</v>
      </c>
    </row>
    <row r="184" spans="1:38" x14ac:dyDescent="0.25">
      <c r="A184" s="83" t="s">
        <v>501</v>
      </c>
      <c r="C184" s="82" t="s">
        <v>606</v>
      </c>
      <c r="R184" s="83" t="s">
        <v>601</v>
      </c>
      <c r="T184" s="82" t="s">
        <v>602</v>
      </c>
    </row>
    <row r="185" spans="1:38" x14ac:dyDescent="0.25">
      <c r="A185" s="83" t="s">
        <v>222</v>
      </c>
      <c r="C185" s="82" t="s">
        <v>603</v>
      </c>
      <c r="R185" s="83" t="s">
        <v>222</v>
      </c>
      <c r="T185" s="82" t="s">
        <v>617</v>
      </c>
    </row>
    <row r="187" spans="1:38" x14ac:dyDescent="0.25">
      <c r="A187" s="84" t="s">
        <v>224</v>
      </c>
      <c r="B187" s="107" t="s">
        <v>226</v>
      </c>
      <c r="C187" s="107" t="s">
        <v>227</v>
      </c>
      <c r="D187" s="107" t="s">
        <v>228</v>
      </c>
      <c r="E187" s="107" t="s">
        <v>229</v>
      </c>
      <c r="F187" s="107" t="s">
        <v>230</v>
      </c>
      <c r="G187" s="107" t="s">
        <v>231</v>
      </c>
      <c r="H187" s="107" t="s">
        <v>232</v>
      </c>
      <c r="I187" s="107" t="s">
        <v>233</v>
      </c>
      <c r="J187" s="107" t="s">
        <v>234</v>
      </c>
      <c r="K187" s="107" t="s">
        <v>235</v>
      </c>
      <c r="R187" s="84" t="s">
        <v>224</v>
      </c>
      <c r="S187" s="107" t="s">
        <v>226</v>
      </c>
      <c r="T187" s="107" t="s">
        <v>227</v>
      </c>
      <c r="U187" s="107" t="s">
        <v>228</v>
      </c>
      <c r="V187" s="107" t="s">
        <v>229</v>
      </c>
      <c r="W187" s="107" t="s">
        <v>230</v>
      </c>
      <c r="X187" s="107" t="s">
        <v>231</v>
      </c>
      <c r="Y187" s="107" t="s">
        <v>232</v>
      </c>
      <c r="Z187" s="107" t="s">
        <v>233</v>
      </c>
      <c r="AA187" s="107" t="s">
        <v>234</v>
      </c>
      <c r="AB187" s="107" t="s">
        <v>235</v>
      </c>
      <c r="AL187" s="153" t="s">
        <v>238</v>
      </c>
    </row>
    <row r="188" spans="1:38" x14ac:dyDescent="0.25">
      <c r="A188" s="85" t="s">
        <v>237</v>
      </c>
      <c r="B188" s="86" t="s">
        <v>238</v>
      </c>
      <c r="C188" s="86" t="s">
        <v>238</v>
      </c>
      <c r="D188" s="86" t="s">
        <v>238</v>
      </c>
      <c r="E188" s="86" t="s">
        <v>238</v>
      </c>
      <c r="F188" s="86" t="s">
        <v>238</v>
      </c>
      <c r="G188" s="86" t="s">
        <v>238</v>
      </c>
      <c r="H188" s="86" t="s">
        <v>238</v>
      </c>
      <c r="I188" s="86" t="s">
        <v>238</v>
      </c>
      <c r="J188" s="86" t="s">
        <v>238</v>
      </c>
      <c r="K188" s="86" t="s">
        <v>238</v>
      </c>
      <c r="R188" s="85" t="s">
        <v>237</v>
      </c>
      <c r="S188" s="86" t="s">
        <v>238</v>
      </c>
      <c r="T188" s="86" t="s">
        <v>238</v>
      </c>
      <c r="U188" s="86" t="s">
        <v>238</v>
      </c>
      <c r="V188" s="86" t="s">
        <v>238</v>
      </c>
      <c r="W188" s="86" t="s">
        <v>238</v>
      </c>
      <c r="X188" s="86" t="s">
        <v>238</v>
      </c>
      <c r="Y188" s="86" t="s">
        <v>238</v>
      </c>
      <c r="Z188" s="86" t="s">
        <v>238</v>
      </c>
      <c r="AA188" s="86" t="s">
        <v>238</v>
      </c>
      <c r="AB188" s="86" t="s">
        <v>238</v>
      </c>
      <c r="AL188" t="s">
        <v>238</v>
      </c>
    </row>
    <row r="189" spans="1:38" x14ac:dyDescent="0.25">
      <c r="A189" s="87" t="s">
        <v>239</v>
      </c>
      <c r="B189" s="88">
        <v>20903.91</v>
      </c>
      <c r="C189" s="88">
        <v>19739.439999999999</v>
      </c>
      <c r="D189" s="88">
        <v>20010.91</v>
      </c>
      <c r="E189" s="88">
        <v>19961.97</v>
      </c>
      <c r="F189" s="88">
        <v>19681.11</v>
      </c>
      <c r="G189" s="88">
        <v>19803.93</v>
      </c>
      <c r="H189" s="88">
        <v>20457.04</v>
      </c>
      <c r="I189" s="88">
        <v>20789.66</v>
      </c>
      <c r="J189" s="88">
        <v>21271.08</v>
      </c>
      <c r="K189" s="89" t="s">
        <v>240</v>
      </c>
      <c r="R189" s="87" t="s">
        <v>239</v>
      </c>
      <c r="S189" s="90">
        <v>0.53</v>
      </c>
      <c r="T189" s="90">
        <v>0.5</v>
      </c>
      <c r="U189" s="90">
        <v>0.51</v>
      </c>
      <c r="V189" s="90">
        <v>0.49</v>
      </c>
      <c r="W189" s="90">
        <v>0.47</v>
      </c>
      <c r="X189" s="90">
        <v>0.46</v>
      </c>
      <c r="Y189" s="90">
        <v>0.46</v>
      </c>
      <c r="Z189" s="90">
        <v>0.44</v>
      </c>
      <c r="AA189" s="90">
        <v>0.45</v>
      </c>
      <c r="AB189" s="91" t="s">
        <v>240</v>
      </c>
      <c r="AL189" s="91" t="s">
        <v>238</v>
      </c>
    </row>
    <row r="190" spans="1:38" x14ac:dyDescent="0.25">
      <c r="A190" s="87" t="s">
        <v>241</v>
      </c>
      <c r="B190" s="90">
        <v>97.06</v>
      </c>
      <c r="C190" s="90">
        <v>120.09</v>
      </c>
      <c r="D190" s="90">
        <v>120.73</v>
      </c>
      <c r="E190" s="90">
        <v>112.73</v>
      </c>
      <c r="F190" s="90">
        <v>96.59</v>
      </c>
      <c r="G190" s="90">
        <v>99.93</v>
      </c>
      <c r="H190" s="90">
        <v>97.38</v>
      </c>
      <c r="I190" s="90">
        <v>113.13</v>
      </c>
      <c r="J190" s="91">
        <v>101</v>
      </c>
      <c r="K190" s="91" t="s">
        <v>240</v>
      </c>
      <c r="R190" s="87" t="s">
        <v>241</v>
      </c>
      <c r="S190" s="88">
        <v>0.1</v>
      </c>
      <c r="T190" s="88">
        <v>0.12</v>
      </c>
      <c r="U190" s="88">
        <v>0.12</v>
      </c>
      <c r="V190" s="88">
        <v>0.11</v>
      </c>
      <c r="W190" s="88">
        <v>0.09</v>
      </c>
      <c r="X190" s="88">
        <v>0.09</v>
      </c>
      <c r="Y190" s="88">
        <v>0.09</v>
      </c>
      <c r="Z190" s="88">
        <v>0.11</v>
      </c>
      <c r="AA190" s="88">
        <v>0.1</v>
      </c>
      <c r="AB190" s="89" t="s">
        <v>240</v>
      </c>
      <c r="AL190" s="91" t="s">
        <v>238</v>
      </c>
    </row>
    <row r="191" spans="1:38" x14ac:dyDescent="0.25">
      <c r="A191" s="87" t="s">
        <v>242</v>
      </c>
      <c r="B191" s="88">
        <v>207.47</v>
      </c>
      <c r="C191" s="88">
        <v>149.05000000000001</v>
      </c>
      <c r="D191" s="88">
        <v>192.98</v>
      </c>
      <c r="E191" s="88">
        <v>193.35</v>
      </c>
      <c r="F191" s="88">
        <v>161.36000000000001</v>
      </c>
      <c r="G191" s="88">
        <v>161.09</v>
      </c>
      <c r="H191" s="88">
        <v>143.07</v>
      </c>
      <c r="I191" s="88">
        <v>144.5</v>
      </c>
      <c r="J191" s="88">
        <v>187.98</v>
      </c>
      <c r="K191" s="89" t="s">
        <v>240</v>
      </c>
      <c r="R191" s="87" t="s">
        <v>242</v>
      </c>
      <c r="S191" s="90">
        <v>1.45</v>
      </c>
      <c r="T191" s="90">
        <v>1.05</v>
      </c>
      <c r="U191" s="90">
        <v>1.37</v>
      </c>
      <c r="V191" s="90">
        <v>1.52</v>
      </c>
      <c r="W191" s="90">
        <v>1.08</v>
      </c>
      <c r="X191" s="90">
        <v>1.04</v>
      </c>
      <c r="Y191" s="90">
        <v>0.88</v>
      </c>
      <c r="Z191" s="90">
        <v>0.82</v>
      </c>
      <c r="AA191" s="90">
        <v>1.1000000000000001</v>
      </c>
      <c r="AB191" s="91" t="s">
        <v>240</v>
      </c>
      <c r="AL191" s="91" t="s">
        <v>238</v>
      </c>
    </row>
    <row r="192" spans="1:38" x14ac:dyDescent="0.25">
      <c r="A192" s="87" t="s">
        <v>243</v>
      </c>
      <c r="B192" s="90">
        <v>91.34</v>
      </c>
      <c r="C192" s="90">
        <v>92.88</v>
      </c>
      <c r="D192" s="90">
        <v>99.17</v>
      </c>
      <c r="E192" s="90">
        <v>117.23</v>
      </c>
      <c r="F192" s="90">
        <v>100.87</v>
      </c>
      <c r="G192" s="90">
        <v>73.260000000000005</v>
      </c>
      <c r="H192" s="90">
        <v>82.94</v>
      </c>
      <c r="I192" s="90">
        <v>59.51</v>
      </c>
      <c r="J192" s="90">
        <v>54.45</v>
      </c>
      <c r="K192" s="91" t="s">
        <v>240</v>
      </c>
      <c r="R192" s="87" t="s">
        <v>243</v>
      </c>
      <c r="S192" s="88">
        <v>0.16</v>
      </c>
      <c r="T192" s="88">
        <v>0.17</v>
      </c>
      <c r="U192" s="88">
        <v>0.19</v>
      </c>
      <c r="V192" s="88">
        <v>0.2</v>
      </c>
      <c r="W192" s="88">
        <v>0.15</v>
      </c>
      <c r="X192" s="88">
        <v>0.1</v>
      </c>
      <c r="Y192" s="88">
        <v>0.1</v>
      </c>
      <c r="Z192" s="88">
        <v>7.0000000000000007E-2</v>
      </c>
      <c r="AA192" s="88">
        <v>0.06</v>
      </c>
      <c r="AB192" s="89" t="s">
        <v>240</v>
      </c>
      <c r="AL192" s="91" t="s">
        <v>238</v>
      </c>
    </row>
    <row r="193" spans="1:38" x14ac:dyDescent="0.25">
      <c r="A193" s="87" t="s">
        <v>244</v>
      </c>
      <c r="B193" s="88">
        <v>51.15</v>
      </c>
      <c r="C193" s="88">
        <v>33.299999999999997</v>
      </c>
      <c r="D193" s="88">
        <v>21.9</v>
      </c>
      <c r="E193" s="88">
        <v>12.82</v>
      </c>
      <c r="F193" s="88">
        <v>11.32</v>
      </c>
      <c r="G193" s="88">
        <v>1.7</v>
      </c>
      <c r="H193" s="88">
        <v>7.92</v>
      </c>
      <c r="I193" s="88">
        <v>13.2</v>
      </c>
      <c r="J193" s="88">
        <v>12.26</v>
      </c>
      <c r="K193" s="89" t="s">
        <v>240</v>
      </c>
      <c r="R193" s="87" t="s">
        <v>244</v>
      </c>
      <c r="S193" s="90">
        <v>0.13</v>
      </c>
      <c r="T193" s="90">
        <v>0.09</v>
      </c>
      <c r="U193" s="90">
        <v>0.06</v>
      </c>
      <c r="V193" s="90">
        <v>0.03</v>
      </c>
      <c r="W193" s="90">
        <v>0.03</v>
      </c>
      <c r="X193" s="91">
        <v>0</v>
      </c>
      <c r="Y193" s="90">
        <v>0.02</v>
      </c>
      <c r="Z193" s="90">
        <v>0.03</v>
      </c>
      <c r="AA193" s="90">
        <v>0.03</v>
      </c>
      <c r="AB193" s="91" t="s">
        <v>240</v>
      </c>
      <c r="AL193" s="91" t="s">
        <v>238</v>
      </c>
    </row>
    <row r="194" spans="1:38" x14ac:dyDescent="0.25">
      <c r="A194" s="87" t="s">
        <v>245</v>
      </c>
      <c r="B194" s="90">
        <v>593.26</v>
      </c>
      <c r="C194" s="90">
        <v>730.84</v>
      </c>
      <c r="D194" s="90">
        <v>614.51</v>
      </c>
      <c r="E194" s="90">
        <v>531.80999999999995</v>
      </c>
      <c r="F194" s="90">
        <v>576.08000000000004</v>
      </c>
      <c r="G194" s="90">
        <v>604.63</v>
      </c>
      <c r="H194" s="90">
        <v>561.88</v>
      </c>
      <c r="I194" s="90">
        <v>528.45000000000005</v>
      </c>
      <c r="J194" s="90">
        <v>555.34</v>
      </c>
      <c r="K194" s="91" t="s">
        <v>240</v>
      </c>
      <c r="R194" s="87" t="s">
        <v>245</v>
      </c>
      <c r="S194" s="88">
        <v>0.06</v>
      </c>
      <c r="T194" s="88">
        <v>7.0000000000000007E-2</v>
      </c>
      <c r="U194" s="88">
        <v>0.06</v>
      </c>
      <c r="V194" s="88">
        <v>0.05</v>
      </c>
      <c r="W194" s="88">
        <v>0.05</v>
      </c>
      <c r="X194" s="88">
        <v>0.05</v>
      </c>
      <c r="Y194" s="88">
        <v>0.05</v>
      </c>
      <c r="Z194" s="88">
        <v>0.04</v>
      </c>
      <c r="AA194" s="88">
        <v>0.05</v>
      </c>
      <c r="AB194" s="89" t="s">
        <v>240</v>
      </c>
      <c r="AL194" s="91" t="s">
        <v>238</v>
      </c>
    </row>
    <row r="195" spans="1:38" x14ac:dyDescent="0.25">
      <c r="A195" s="87" t="s">
        <v>246</v>
      </c>
      <c r="B195" s="88">
        <v>240.67</v>
      </c>
      <c r="C195" s="88">
        <v>146.24</v>
      </c>
      <c r="D195" s="88">
        <v>82.26</v>
      </c>
      <c r="E195" s="88">
        <v>211.02</v>
      </c>
      <c r="F195" s="88">
        <v>68.52</v>
      </c>
      <c r="G195" s="88">
        <v>173.7</v>
      </c>
      <c r="H195" s="88">
        <v>148.75</v>
      </c>
      <c r="I195" s="88">
        <v>35.46</v>
      </c>
      <c r="J195" s="88">
        <v>26.29</v>
      </c>
      <c r="K195" s="89" t="s">
        <v>240</v>
      </c>
      <c r="R195" s="87" t="s">
        <v>246</v>
      </c>
      <c r="S195" s="90">
        <v>4.2699999999999996</v>
      </c>
      <c r="T195" s="90">
        <v>2.81</v>
      </c>
      <c r="U195" s="90">
        <v>1.64</v>
      </c>
      <c r="V195" s="90">
        <v>3.99</v>
      </c>
      <c r="W195" s="90">
        <v>1.21</v>
      </c>
      <c r="X195" s="90">
        <v>3.02</v>
      </c>
      <c r="Y195" s="90">
        <v>2.14</v>
      </c>
      <c r="Z195" s="90">
        <v>0.47</v>
      </c>
      <c r="AA195" s="90">
        <v>0.43</v>
      </c>
      <c r="AB195" s="91" t="s">
        <v>240</v>
      </c>
      <c r="AL195" s="91" t="s">
        <v>238</v>
      </c>
    </row>
    <row r="196" spans="1:38" x14ac:dyDescent="0.25">
      <c r="A196" s="87" t="s">
        <v>247</v>
      </c>
      <c r="B196" s="90">
        <v>0.84</v>
      </c>
      <c r="C196" s="90">
        <v>0.98</v>
      </c>
      <c r="D196" s="90">
        <v>1.24</v>
      </c>
      <c r="E196" s="90">
        <v>1.0900000000000001</v>
      </c>
      <c r="F196" s="90">
        <v>0.9</v>
      </c>
      <c r="G196" s="90">
        <v>0.73</v>
      </c>
      <c r="H196" s="90">
        <v>0.71</v>
      </c>
      <c r="I196" s="90">
        <v>0.76</v>
      </c>
      <c r="J196" s="90">
        <v>0.71</v>
      </c>
      <c r="K196" s="91" t="s">
        <v>240</v>
      </c>
      <c r="R196" s="87" t="s">
        <v>247</v>
      </c>
      <c r="S196" s="88">
        <v>0.01</v>
      </c>
      <c r="T196" s="88">
        <v>0.01</v>
      </c>
      <c r="U196" s="88">
        <v>0.01</v>
      </c>
      <c r="V196" s="88">
        <v>0.01</v>
      </c>
      <c r="W196" s="89">
        <v>0</v>
      </c>
      <c r="X196" s="89">
        <v>0</v>
      </c>
      <c r="Y196" s="89">
        <v>0</v>
      </c>
      <c r="Z196" s="89">
        <v>0</v>
      </c>
      <c r="AA196" s="89">
        <v>0</v>
      </c>
      <c r="AB196" s="89" t="s">
        <v>240</v>
      </c>
      <c r="AL196" s="91" t="s">
        <v>238</v>
      </c>
    </row>
    <row r="197" spans="1:38" x14ac:dyDescent="0.25">
      <c r="A197" s="87" t="s">
        <v>248</v>
      </c>
      <c r="B197" s="88">
        <v>19.100000000000001</v>
      </c>
      <c r="C197" s="88">
        <v>17.66</v>
      </c>
      <c r="D197" s="88">
        <v>30.46</v>
      </c>
      <c r="E197" s="88">
        <v>24.46</v>
      </c>
      <c r="F197" s="88">
        <v>26.41</v>
      </c>
      <c r="G197" s="88">
        <v>30.1</v>
      </c>
      <c r="H197" s="88">
        <v>24.97</v>
      </c>
      <c r="I197" s="150">
        <v>25.9</v>
      </c>
      <c r="J197" s="150">
        <v>22.95</v>
      </c>
      <c r="K197" s="89" t="s">
        <v>240</v>
      </c>
      <c r="R197" s="87" t="s">
        <v>248</v>
      </c>
      <c r="S197" s="90">
        <v>0.06</v>
      </c>
      <c r="T197" s="90">
        <v>0.06</v>
      </c>
      <c r="U197" s="90">
        <v>0.1</v>
      </c>
      <c r="V197" s="90">
        <v>7.0000000000000007E-2</v>
      </c>
      <c r="W197" s="90">
        <v>7.0000000000000007E-2</v>
      </c>
      <c r="X197" s="90">
        <v>0.09</v>
      </c>
      <c r="Y197" s="90">
        <v>7.0000000000000007E-2</v>
      </c>
      <c r="Z197" s="150">
        <v>7.0000000000000007E-2</v>
      </c>
      <c r="AA197" s="150">
        <v>0.06</v>
      </c>
      <c r="AB197" s="91" t="s">
        <v>240</v>
      </c>
      <c r="AL197" s="91" t="s">
        <v>238</v>
      </c>
    </row>
    <row r="198" spans="1:38" x14ac:dyDescent="0.25">
      <c r="A198" s="87" t="s">
        <v>249</v>
      </c>
      <c r="B198" s="90">
        <v>2141.9499999999998</v>
      </c>
      <c r="C198" s="90">
        <v>2154.46</v>
      </c>
      <c r="D198" s="90">
        <v>1691.15</v>
      </c>
      <c r="E198" s="90">
        <v>1911.54</v>
      </c>
      <c r="F198" s="90">
        <v>1705.29</v>
      </c>
      <c r="G198" s="90">
        <v>1822.14</v>
      </c>
      <c r="H198" s="90">
        <v>1789.38</v>
      </c>
      <c r="I198" s="90">
        <v>1874.35</v>
      </c>
      <c r="J198" s="90">
        <v>2371.5300000000002</v>
      </c>
      <c r="K198" s="91" t="s">
        <v>240</v>
      </c>
      <c r="R198" s="87" t="s">
        <v>249</v>
      </c>
      <c r="S198" s="88">
        <v>0.57999999999999996</v>
      </c>
      <c r="T198" s="88">
        <v>0.61</v>
      </c>
      <c r="U198" s="88">
        <v>0.49</v>
      </c>
      <c r="V198" s="88">
        <v>0.63</v>
      </c>
      <c r="W198" s="88">
        <v>0.5</v>
      </c>
      <c r="X198" s="88">
        <v>0.52</v>
      </c>
      <c r="Y198" s="88">
        <v>0.48</v>
      </c>
      <c r="Z198" s="88">
        <v>0.49</v>
      </c>
      <c r="AA198" s="88">
        <v>0.59</v>
      </c>
      <c r="AB198" s="89" t="s">
        <v>240</v>
      </c>
      <c r="AL198" s="91" t="s">
        <v>238</v>
      </c>
    </row>
    <row r="199" spans="1:38" x14ac:dyDescent="0.25">
      <c r="A199" s="87" t="s">
        <v>250</v>
      </c>
      <c r="B199" s="88">
        <v>979.11</v>
      </c>
      <c r="C199" s="88">
        <v>787.28</v>
      </c>
      <c r="D199" s="88">
        <v>517.84</v>
      </c>
      <c r="E199" s="88">
        <v>543.46</v>
      </c>
      <c r="F199" s="88">
        <v>754.36</v>
      </c>
      <c r="G199" s="88">
        <v>701.12</v>
      </c>
      <c r="H199" s="89">
        <v>699</v>
      </c>
      <c r="I199" s="88">
        <v>862.23</v>
      </c>
      <c r="J199" s="88">
        <v>588.80999999999995</v>
      </c>
      <c r="K199" s="89" t="s">
        <v>240</v>
      </c>
      <c r="R199" s="87" t="s">
        <v>250</v>
      </c>
      <c r="S199" s="90">
        <v>0.23</v>
      </c>
      <c r="T199" s="90">
        <v>0.18</v>
      </c>
      <c r="U199" s="90">
        <v>0.13</v>
      </c>
      <c r="V199" s="90">
        <v>0.13</v>
      </c>
      <c r="W199" s="90">
        <v>0.17</v>
      </c>
      <c r="X199" s="90">
        <v>0.16</v>
      </c>
      <c r="Y199" s="90">
        <v>0.16</v>
      </c>
      <c r="Z199" s="90">
        <v>0.19</v>
      </c>
      <c r="AA199" s="90">
        <v>0.13</v>
      </c>
      <c r="AB199" s="91" t="s">
        <v>240</v>
      </c>
      <c r="AL199" s="91" t="s">
        <v>238</v>
      </c>
    </row>
    <row r="200" spans="1:38" x14ac:dyDescent="0.25">
      <c r="A200" s="87" t="s">
        <v>251</v>
      </c>
      <c r="B200" s="90">
        <v>48.93</v>
      </c>
      <c r="C200" s="90">
        <v>76.64</v>
      </c>
      <c r="D200" s="90">
        <v>17.440000000000001</v>
      </c>
      <c r="E200" s="90">
        <v>12.1</v>
      </c>
      <c r="F200" s="90">
        <v>16.63</v>
      </c>
      <c r="G200" s="90">
        <v>13.58</v>
      </c>
      <c r="H200" s="90">
        <v>17.22</v>
      </c>
      <c r="I200" s="90">
        <v>23.06</v>
      </c>
      <c r="J200" s="90">
        <v>20.25</v>
      </c>
      <c r="K200" s="91" t="s">
        <v>240</v>
      </c>
      <c r="R200" s="87" t="s">
        <v>251</v>
      </c>
      <c r="S200" s="88">
        <v>0.53</v>
      </c>
      <c r="T200" s="88">
        <v>0.86</v>
      </c>
      <c r="U200" s="88">
        <v>0.2</v>
      </c>
      <c r="V200" s="88">
        <v>0.13</v>
      </c>
      <c r="W200" s="88">
        <v>0.17</v>
      </c>
      <c r="X200" s="88">
        <v>0.13</v>
      </c>
      <c r="Y200" s="88">
        <v>0.18</v>
      </c>
      <c r="Z200" s="88">
        <v>0.2</v>
      </c>
      <c r="AA200" s="88">
        <v>0.15</v>
      </c>
      <c r="AB200" s="89" t="s">
        <v>240</v>
      </c>
      <c r="AL200" s="91" t="s">
        <v>238</v>
      </c>
    </row>
    <row r="201" spans="1:38" x14ac:dyDescent="0.25">
      <c r="A201" s="87" t="s">
        <v>252</v>
      </c>
      <c r="B201" s="88">
        <v>366.4</v>
      </c>
      <c r="C201" s="88">
        <v>347.93</v>
      </c>
      <c r="D201" s="88">
        <v>344.12</v>
      </c>
      <c r="E201" s="88">
        <v>342.24</v>
      </c>
      <c r="F201" s="88">
        <v>345.43</v>
      </c>
      <c r="G201" s="88">
        <v>341.3</v>
      </c>
      <c r="H201" s="88">
        <v>346.57</v>
      </c>
      <c r="I201" s="88">
        <v>346.14</v>
      </c>
      <c r="J201" s="89">
        <v>338</v>
      </c>
      <c r="K201" s="89" t="s">
        <v>240</v>
      </c>
      <c r="R201" s="87" t="s">
        <v>252</v>
      </c>
      <c r="S201" s="90">
        <v>7.0000000000000007E-2</v>
      </c>
      <c r="T201" s="90">
        <v>7.0000000000000007E-2</v>
      </c>
      <c r="U201" s="90">
        <v>7.0000000000000007E-2</v>
      </c>
      <c r="V201" s="90">
        <v>7.0000000000000007E-2</v>
      </c>
      <c r="W201" s="90">
        <v>7.0000000000000007E-2</v>
      </c>
      <c r="X201" s="90">
        <v>0.06</v>
      </c>
      <c r="Y201" s="90">
        <v>0.06</v>
      </c>
      <c r="Z201" s="90">
        <v>0.06</v>
      </c>
      <c r="AA201" s="90">
        <v>0.06</v>
      </c>
      <c r="AB201" s="91" t="s">
        <v>240</v>
      </c>
      <c r="AL201" s="91" t="s">
        <v>238</v>
      </c>
    </row>
    <row r="202" spans="1:38" x14ac:dyDescent="0.25">
      <c r="A202" s="87" t="s">
        <v>253</v>
      </c>
      <c r="B202" s="90">
        <v>0.94</v>
      </c>
      <c r="C202" s="90">
        <v>0.73</v>
      </c>
      <c r="D202" s="90">
        <v>0.79</v>
      </c>
      <c r="E202" s="90">
        <v>0.85</v>
      </c>
      <c r="F202" s="90">
        <v>0.64</v>
      </c>
      <c r="G202" s="90">
        <v>0.59</v>
      </c>
      <c r="H202" s="90">
        <v>0.54</v>
      </c>
      <c r="I202" s="90">
        <v>0.63</v>
      </c>
      <c r="J202" s="90">
        <v>0.74</v>
      </c>
      <c r="K202" s="91" t="s">
        <v>240</v>
      </c>
      <c r="R202" s="87" t="s">
        <v>253</v>
      </c>
      <c r="S202" s="88">
        <v>0.06</v>
      </c>
      <c r="T202" s="88">
        <v>0.04</v>
      </c>
      <c r="U202" s="88">
        <v>0.05</v>
      </c>
      <c r="V202" s="88">
        <v>0.06</v>
      </c>
      <c r="W202" s="88">
        <v>0.04</v>
      </c>
      <c r="X202" s="88">
        <v>0.03</v>
      </c>
      <c r="Y202" s="88">
        <v>0.03</v>
      </c>
      <c r="Z202" s="88">
        <v>0.04</v>
      </c>
      <c r="AA202" s="88">
        <v>0.04</v>
      </c>
      <c r="AB202" s="89" t="s">
        <v>240</v>
      </c>
      <c r="AL202" s="91" t="s">
        <v>238</v>
      </c>
    </row>
    <row r="203" spans="1:38" x14ac:dyDescent="0.25">
      <c r="A203" s="87" t="s">
        <v>254</v>
      </c>
      <c r="B203" s="88">
        <v>2.09</v>
      </c>
      <c r="C203" s="88">
        <v>14.56</v>
      </c>
      <c r="D203" s="88">
        <v>13.2</v>
      </c>
      <c r="E203" s="88">
        <v>0.38</v>
      </c>
      <c r="F203" s="88">
        <v>0.43</v>
      </c>
      <c r="G203" s="88">
        <v>0.54</v>
      </c>
      <c r="H203" s="88">
        <v>0.52</v>
      </c>
      <c r="I203" s="88">
        <v>0.34</v>
      </c>
      <c r="J203" s="88">
        <v>0.65</v>
      </c>
      <c r="K203" s="89" t="s">
        <v>240</v>
      </c>
      <c r="R203" s="87" t="s">
        <v>254</v>
      </c>
      <c r="S203" s="90">
        <v>0.06</v>
      </c>
      <c r="T203" s="90">
        <v>0.35</v>
      </c>
      <c r="U203" s="90">
        <v>0.32</v>
      </c>
      <c r="V203" s="90">
        <v>0.01</v>
      </c>
      <c r="W203" s="90">
        <v>0.01</v>
      </c>
      <c r="X203" s="90">
        <v>0.01</v>
      </c>
      <c r="Y203" s="90">
        <v>0.01</v>
      </c>
      <c r="Z203" s="90">
        <v>0.01</v>
      </c>
      <c r="AA203" s="90">
        <v>0.02</v>
      </c>
      <c r="AB203" s="91" t="s">
        <v>240</v>
      </c>
      <c r="AL203" s="91" t="s">
        <v>238</v>
      </c>
    </row>
    <row r="204" spans="1:38" x14ac:dyDescent="0.25">
      <c r="A204" s="87" t="s">
        <v>255</v>
      </c>
      <c r="B204" s="90">
        <v>2.67</v>
      </c>
      <c r="C204" s="90">
        <v>2.6</v>
      </c>
      <c r="D204" s="90">
        <v>5.0999999999999996</v>
      </c>
      <c r="E204" s="90">
        <v>9.7200000000000006</v>
      </c>
      <c r="F204" s="90">
        <v>9.81</v>
      </c>
      <c r="G204" s="90">
        <v>9.1</v>
      </c>
      <c r="H204" s="90">
        <v>9.2799999999999994</v>
      </c>
      <c r="I204" s="90">
        <v>8.0299999999999994</v>
      </c>
      <c r="J204" s="90">
        <v>8.4</v>
      </c>
      <c r="K204" s="91" t="s">
        <v>240</v>
      </c>
      <c r="R204" s="87" t="s">
        <v>255</v>
      </c>
      <c r="S204" s="88">
        <v>0.02</v>
      </c>
      <c r="T204" s="88">
        <v>0.02</v>
      </c>
      <c r="U204" s="88">
        <v>0.03</v>
      </c>
      <c r="V204" s="88">
        <v>0.05</v>
      </c>
      <c r="W204" s="88">
        <v>0.06</v>
      </c>
      <c r="X204" s="88">
        <v>0.05</v>
      </c>
      <c r="Y204" s="88">
        <v>0.04</v>
      </c>
      <c r="Z204" s="88">
        <v>0.03</v>
      </c>
      <c r="AA204" s="88">
        <v>0.04</v>
      </c>
      <c r="AB204" s="89" t="s">
        <v>240</v>
      </c>
      <c r="AL204" s="91" t="s">
        <v>238</v>
      </c>
    </row>
    <row r="205" spans="1:38" x14ac:dyDescent="0.25">
      <c r="A205" s="87" t="s">
        <v>256</v>
      </c>
      <c r="B205" s="88">
        <v>0.27</v>
      </c>
      <c r="C205" s="88">
        <v>0.28999999999999998</v>
      </c>
      <c r="D205" s="88">
        <v>0.36</v>
      </c>
      <c r="E205" s="88">
        <v>0.17</v>
      </c>
      <c r="F205" s="88">
        <v>0.16</v>
      </c>
      <c r="G205" s="88">
        <v>0.16</v>
      </c>
      <c r="H205" s="88">
        <v>0.15</v>
      </c>
      <c r="I205" s="88">
        <v>7.0000000000000007E-2</v>
      </c>
      <c r="J205" s="88">
        <v>0.09</v>
      </c>
      <c r="K205" s="89" t="s">
        <v>240</v>
      </c>
      <c r="R205" s="87" t="s">
        <v>256</v>
      </c>
      <c r="S205" s="91" t="s">
        <v>240</v>
      </c>
      <c r="T205" s="91" t="s">
        <v>240</v>
      </c>
      <c r="U205" s="91" t="s">
        <v>240</v>
      </c>
      <c r="V205" s="91" t="s">
        <v>240</v>
      </c>
      <c r="W205" s="91" t="s">
        <v>240</v>
      </c>
      <c r="X205" s="91" t="s">
        <v>240</v>
      </c>
      <c r="Y205" s="91" t="s">
        <v>240</v>
      </c>
      <c r="Z205" s="91" t="s">
        <v>240</v>
      </c>
      <c r="AA205" s="91" t="s">
        <v>240</v>
      </c>
      <c r="AB205" s="91" t="s">
        <v>240</v>
      </c>
      <c r="AL205" s="91" t="s">
        <v>238</v>
      </c>
    </row>
    <row r="206" spans="1:38" x14ac:dyDescent="0.25">
      <c r="A206" s="87" t="s">
        <v>257</v>
      </c>
      <c r="B206" s="90">
        <v>21.65</v>
      </c>
      <c r="C206" s="90">
        <v>19.38</v>
      </c>
      <c r="D206" s="90">
        <v>24.42</v>
      </c>
      <c r="E206" s="90">
        <v>22.84</v>
      </c>
      <c r="F206" s="90">
        <v>21.68</v>
      </c>
      <c r="G206" s="90">
        <v>35.130000000000003</v>
      </c>
      <c r="H206" s="90">
        <v>31.11</v>
      </c>
      <c r="I206" s="90">
        <v>34.67</v>
      </c>
      <c r="J206" s="90">
        <v>46.21</v>
      </c>
      <c r="K206" s="91" t="s">
        <v>240</v>
      </c>
      <c r="R206" s="87" t="s">
        <v>257</v>
      </c>
      <c r="S206" s="88">
        <v>7.0000000000000007E-2</v>
      </c>
      <c r="T206" s="88">
        <v>0.06</v>
      </c>
      <c r="U206" s="88">
        <v>0.08</v>
      </c>
      <c r="V206" s="88">
        <v>7.0000000000000007E-2</v>
      </c>
      <c r="W206" s="88">
        <v>0.06</v>
      </c>
      <c r="X206" s="88">
        <v>0.08</v>
      </c>
      <c r="Y206" s="88">
        <v>7.0000000000000007E-2</v>
      </c>
      <c r="Z206" s="88">
        <v>7.0000000000000007E-2</v>
      </c>
      <c r="AA206" s="88">
        <v>0.09</v>
      </c>
      <c r="AB206" s="89" t="s">
        <v>240</v>
      </c>
      <c r="AL206" s="91" t="s">
        <v>238</v>
      </c>
    </row>
    <row r="207" spans="1:38" x14ac:dyDescent="0.25">
      <c r="A207" s="87" t="s">
        <v>258</v>
      </c>
      <c r="B207" s="88">
        <v>0.21</v>
      </c>
      <c r="C207" s="88">
        <v>0.19</v>
      </c>
      <c r="D207" s="88">
        <v>0.12</v>
      </c>
      <c r="E207" s="88">
        <v>0.11</v>
      </c>
      <c r="F207" s="88">
        <v>0.12</v>
      </c>
      <c r="G207" s="88">
        <v>0.1</v>
      </c>
      <c r="H207" s="88">
        <v>0.09</v>
      </c>
      <c r="I207" s="88">
        <v>0.09</v>
      </c>
      <c r="J207" s="88">
        <v>0.09</v>
      </c>
      <c r="K207" s="89" t="s">
        <v>240</v>
      </c>
      <c r="R207" s="87" t="s">
        <v>258</v>
      </c>
      <c r="S207" s="91" t="s">
        <v>240</v>
      </c>
      <c r="T207" s="91" t="s">
        <v>240</v>
      </c>
      <c r="U207" s="91" t="s">
        <v>240</v>
      </c>
      <c r="V207" s="91" t="s">
        <v>240</v>
      </c>
      <c r="W207" s="91" t="s">
        <v>240</v>
      </c>
      <c r="X207" s="91" t="s">
        <v>240</v>
      </c>
      <c r="Y207" s="91" t="s">
        <v>240</v>
      </c>
      <c r="Z207" s="91" t="s">
        <v>240</v>
      </c>
      <c r="AA207" s="91" t="s">
        <v>240</v>
      </c>
      <c r="AB207" s="91" t="s">
        <v>240</v>
      </c>
      <c r="AL207" s="91" t="s">
        <v>238</v>
      </c>
    </row>
    <row r="208" spans="1:38" x14ac:dyDescent="0.25">
      <c r="A208" s="87" t="s">
        <v>259</v>
      </c>
      <c r="B208" s="90">
        <v>195.32</v>
      </c>
      <c r="C208" s="90">
        <v>189.85</v>
      </c>
      <c r="D208" s="90">
        <v>187.52</v>
      </c>
      <c r="E208" s="90">
        <v>183.68</v>
      </c>
      <c r="F208" s="90">
        <v>179.78</v>
      </c>
      <c r="G208" s="90">
        <v>176.31</v>
      </c>
      <c r="H208" s="90">
        <v>175.4</v>
      </c>
      <c r="I208" s="90">
        <v>172.36</v>
      </c>
      <c r="J208" s="90">
        <v>172.15</v>
      </c>
      <c r="K208" s="91" t="s">
        <v>240</v>
      </c>
      <c r="R208" s="87" t="s">
        <v>259</v>
      </c>
      <c r="S208" s="88">
        <v>0.12</v>
      </c>
      <c r="T208" s="88">
        <v>0.13</v>
      </c>
      <c r="U208" s="88">
        <v>0.13</v>
      </c>
      <c r="V208" s="88">
        <v>0.11</v>
      </c>
      <c r="W208" s="88">
        <v>0.11</v>
      </c>
      <c r="X208" s="88">
        <v>0.1</v>
      </c>
      <c r="Y208" s="88">
        <v>0.1</v>
      </c>
      <c r="Z208" s="88">
        <v>0.09</v>
      </c>
      <c r="AA208" s="88">
        <v>0.08</v>
      </c>
      <c r="AB208" s="89" t="s">
        <v>240</v>
      </c>
      <c r="AL208" s="91" t="s">
        <v>238</v>
      </c>
    </row>
    <row r="209" spans="1:38" x14ac:dyDescent="0.25">
      <c r="A209" s="87" t="s">
        <v>260</v>
      </c>
      <c r="B209" s="88">
        <v>208.37</v>
      </c>
      <c r="C209" s="88">
        <v>204.7</v>
      </c>
      <c r="D209" s="88">
        <v>229.38</v>
      </c>
      <c r="E209" s="88">
        <v>178.81</v>
      </c>
      <c r="F209" s="88">
        <v>209.85</v>
      </c>
      <c r="G209" s="88">
        <v>162.76</v>
      </c>
      <c r="H209" s="88">
        <v>173.69</v>
      </c>
      <c r="I209" s="88">
        <v>177.44</v>
      </c>
      <c r="J209" s="88">
        <v>178.56</v>
      </c>
      <c r="K209" s="89" t="s">
        <v>240</v>
      </c>
      <c r="R209" s="87" t="s">
        <v>260</v>
      </c>
      <c r="S209" s="90">
        <v>0.12</v>
      </c>
      <c r="T209" s="90">
        <v>0.11</v>
      </c>
      <c r="U209" s="90">
        <v>0.13</v>
      </c>
      <c r="V209" s="90">
        <v>0.1</v>
      </c>
      <c r="W209" s="90">
        <v>0.11</v>
      </c>
      <c r="X209" s="90">
        <v>0.08</v>
      </c>
      <c r="Y209" s="90">
        <v>0.09</v>
      </c>
      <c r="Z209" s="90">
        <v>0.08</v>
      </c>
      <c r="AA209" s="90">
        <v>0.08</v>
      </c>
      <c r="AB209" s="91" t="s">
        <v>240</v>
      </c>
      <c r="AL209" s="91" t="s">
        <v>238</v>
      </c>
    </row>
    <row r="210" spans="1:38" x14ac:dyDescent="0.25">
      <c r="A210" s="87" t="s">
        <v>261</v>
      </c>
      <c r="B210" s="90">
        <v>3483.72</v>
      </c>
      <c r="C210" s="90">
        <v>2398.5700000000002</v>
      </c>
      <c r="D210" s="90">
        <v>3803.39</v>
      </c>
      <c r="E210" s="90">
        <v>3771.43</v>
      </c>
      <c r="F210" s="90">
        <v>3681.93</v>
      </c>
      <c r="G210" s="90">
        <v>3700.01</v>
      </c>
      <c r="H210" s="90">
        <v>4222.57</v>
      </c>
      <c r="I210" s="90">
        <v>4639.7</v>
      </c>
      <c r="J210" s="90">
        <v>5071.28</v>
      </c>
      <c r="K210" s="91" t="s">
        <v>240</v>
      </c>
      <c r="R210" s="87" t="s">
        <v>261</v>
      </c>
      <c r="S210" s="88">
        <v>1.98</v>
      </c>
      <c r="T210" s="88">
        <v>1.21</v>
      </c>
      <c r="U210" s="88">
        <v>1.86</v>
      </c>
      <c r="V210" s="88">
        <v>1.61</v>
      </c>
      <c r="W210" s="88">
        <v>1.48</v>
      </c>
      <c r="X210" s="88">
        <v>1.5</v>
      </c>
      <c r="Y210" s="88">
        <v>1.62</v>
      </c>
      <c r="Z210" s="88">
        <v>1.59</v>
      </c>
      <c r="AA210" s="88">
        <v>1.68</v>
      </c>
      <c r="AB210" s="89" t="s">
        <v>240</v>
      </c>
      <c r="AL210" s="91" t="s">
        <v>238</v>
      </c>
    </row>
    <row r="211" spans="1:38" x14ac:dyDescent="0.25">
      <c r="A211" s="87" t="s">
        <v>262</v>
      </c>
      <c r="B211" s="88">
        <v>6981.2</v>
      </c>
      <c r="C211" s="88">
        <v>7285.4</v>
      </c>
      <c r="D211" s="88">
        <v>7434.2</v>
      </c>
      <c r="E211" s="88">
        <v>7480.8</v>
      </c>
      <c r="F211" s="88">
        <v>7537.6</v>
      </c>
      <c r="G211" s="88">
        <v>7641.6</v>
      </c>
      <c r="H211" s="89">
        <v>7713</v>
      </c>
      <c r="I211" s="88">
        <v>7744.9</v>
      </c>
      <c r="J211" s="88">
        <v>7750.8</v>
      </c>
      <c r="K211" s="89" t="s">
        <v>240</v>
      </c>
      <c r="R211" s="87" t="s">
        <v>262</v>
      </c>
      <c r="S211" s="90">
        <v>7.84</v>
      </c>
      <c r="T211" s="90">
        <v>8.98</v>
      </c>
      <c r="U211" s="90">
        <v>9.06</v>
      </c>
      <c r="V211" s="90">
        <v>9.9499999999999993</v>
      </c>
      <c r="W211" s="90">
        <v>8.41</v>
      </c>
      <c r="X211" s="90">
        <v>8.75</v>
      </c>
      <c r="Y211" s="90">
        <v>8.75</v>
      </c>
      <c r="Z211" s="90">
        <v>6.93</v>
      </c>
      <c r="AA211" s="90">
        <v>7.31</v>
      </c>
      <c r="AB211" s="91" t="s">
        <v>240</v>
      </c>
      <c r="AL211" s="91" t="s">
        <v>238</v>
      </c>
    </row>
    <row r="212" spans="1:38" x14ac:dyDescent="0.25">
      <c r="A212" s="87" t="s">
        <v>263</v>
      </c>
      <c r="B212" s="90">
        <v>28.4</v>
      </c>
      <c r="C212" s="90">
        <v>31.88</v>
      </c>
      <c r="D212" s="90">
        <v>24.91</v>
      </c>
      <c r="E212" s="90">
        <v>21.85</v>
      </c>
      <c r="F212" s="90">
        <v>25.3</v>
      </c>
      <c r="G212" s="90">
        <v>22.99</v>
      </c>
      <c r="H212" s="90">
        <v>30.9</v>
      </c>
      <c r="I212" s="90">
        <v>25.56</v>
      </c>
      <c r="J212" s="90">
        <v>26.65</v>
      </c>
      <c r="K212" s="91" t="s">
        <v>240</v>
      </c>
      <c r="R212" s="87" t="s">
        <v>263</v>
      </c>
      <c r="S212" s="88">
        <v>0.12</v>
      </c>
      <c r="T212" s="88">
        <v>0.19</v>
      </c>
      <c r="U212" s="88">
        <v>0.13</v>
      </c>
      <c r="V212" s="88">
        <v>0.11</v>
      </c>
      <c r="W212" s="88">
        <v>0.11</v>
      </c>
      <c r="X212" s="88">
        <v>0.08</v>
      </c>
      <c r="Y212" s="88">
        <v>0.09</v>
      </c>
      <c r="Z212" s="88">
        <v>0.08</v>
      </c>
      <c r="AA212" s="88">
        <v>0.08</v>
      </c>
      <c r="AB212" s="89" t="s">
        <v>240</v>
      </c>
      <c r="AL212" s="91" t="s">
        <v>238</v>
      </c>
    </row>
    <row r="213" spans="1:38" x14ac:dyDescent="0.25">
      <c r="A213" s="87" t="s">
        <v>264</v>
      </c>
      <c r="B213" s="88">
        <v>212.57</v>
      </c>
      <c r="C213" s="88">
        <v>199.16</v>
      </c>
      <c r="D213" s="88">
        <v>202.23</v>
      </c>
      <c r="E213" s="88">
        <v>202.2</v>
      </c>
      <c r="F213" s="88">
        <v>194.58</v>
      </c>
      <c r="G213" s="88">
        <v>193.98</v>
      </c>
      <c r="H213" s="88">
        <v>218.01</v>
      </c>
      <c r="I213" s="88">
        <v>189.07</v>
      </c>
      <c r="J213" s="88">
        <v>196.31</v>
      </c>
      <c r="K213" s="89" t="s">
        <v>240</v>
      </c>
      <c r="R213" s="87" t="s">
        <v>264</v>
      </c>
      <c r="S213" s="90">
        <v>1.37</v>
      </c>
      <c r="T213" s="90">
        <v>1.26</v>
      </c>
      <c r="U213" s="90">
        <v>1.23</v>
      </c>
      <c r="V213" s="90">
        <v>1.07</v>
      </c>
      <c r="W213" s="90">
        <v>1.06</v>
      </c>
      <c r="X213" s="90">
        <v>1.03</v>
      </c>
      <c r="Y213" s="90">
        <v>1.1499999999999999</v>
      </c>
      <c r="Z213" s="90">
        <v>1.02</v>
      </c>
      <c r="AA213" s="90">
        <v>0.89</v>
      </c>
      <c r="AB213" s="91" t="s">
        <v>240</v>
      </c>
      <c r="AL213" s="91" t="s">
        <v>238</v>
      </c>
    </row>
    <row r="214" spans="1:38" x14ac:dyDescent="0.25">
      <c r="A214" s="87" t="s">
        <v>265</v>
      </c>
      <c r="B214" s="90">
        <v>77.709999999999994</v>
      </c>
      <c r="C214" s="90">
        <v>83.86</v>
      </c>
      <c r="D214" s="90">
        <v>90.71</v>
      </c>
      <c r="E214" s="90">
        <v>72.989999999999995</v>
      </c>
      <c r="F214" s="90">
        <v>67.680000000000007</v>
      </c>
      <c r="G214" s="90">
        <v>61.71</v>
      </c>
      <c r="H214" s="90">
        <v>49.09</v>
      </c>
      <c r="I214" s="90">
        <v>52.51</v>
      </c>
      <c r="J214" s="90">
        <v>51.23</v>
      </c>
      <c r="K214" s="91" t="s">
        <v>240</v>
      </c>
      <c r="R214" s="87" t="s">
        <v>265</v>
      </c>
      <c r="S214" s="88">
        <v>0.26</v>
      </c>
      <c r="T214" s="88">
        <v>0.26</v>
      </c>
      <c r="U214" s="88">
        <v>0.3</v>
      </c>
      <c r="V214" s="88">
        <v>0.24</v>
      </c>
      <c r="W214" s="88">
        <v>0.2</v>
      </c>
      <c r="X214" s="88">
        <v>0.17</v>
      </c>
      <c r="Y214" s="88">
        <v>0.16</v>
      </c>
      <c r="Z214" s="88">
        <v>0.16</v>
      </c>
      <c r="AA214" s="88">
        <v>0.15</v>
      </c>
      <c r="AB214" s="89" t="s">
        <v>240</v>
      </c>
      <c r="AL214" s="91" t="s">
        <v>238</v>
      </c>
    </row>
    <row r="215" spans="1:38" x14ac:dyDescent="0.25">
      <c r="A215" s="87" t="s">
        <v>266</v>
      </c>
      <c r="B215" s="88">
        <v>1570.56</v>
      </c>
      <c r="C215" s="88">
        <v>1768.13</v>
      </c>
      <c r="D215" s="88">
        <v>1469.61</v>
      </c>
      <c r="E215" s="88">
        <v>1588.96</v>
      </c>
      <c r="F215" s="88">
        <v>1681.69</v>
      </c>
      <c r="G215" s="88">
        <v>1630.78</v>
      </c>
      <c r="H215" s="88">
        <v>1623.44</v>
      </c>
      <c r="I215" s="88">
        <v>1428.95</v>
      </c>
      <c r="J215" s="88">
        <v>1202.6600000000001</v>
      </c>
      <c r="K215" s="89" t="s">
        <v>240</v>
      </c>
      <c r="R215" s="87" t="s">
        <v>266</v>
      </c>
      <c r="S215" s="90">
        <v>0.51</v>
      </c>
      <c r="T215" s="90">
        <v>0.63</v>
      </c>
      <c r="U215" s="90">
        <v>0.53</v>
      </c>
      <c r="V215" s="90">
        <v>0.55000000000000004</v>
      </c>
      <c r="W215" s="90">
        <v>0.54</v>
      </c>
      <c r="X215" s="90">
        <v>0.52</v>
      </c>
      <c r="Y215" s="90">
        <v>0.49</v>
      </c>
      <c r="Z215" s="90">
        <v>0.39</v>
      </c>
      <c r="AA215" s="90">
        <v>0.36</v>
      </c>
      <c r="AB215" s="91" t="s">
        <v>240</v>
      </c>
      <c r="AL215" s="91" t="s">
        <v>238</v>
      </c>
    </row>
    <row r="216" spans="1:38" x14ac:dyDescent="0.25">
      <c r="A216" s="87" t="s">
        <v>267</v>
      </c>
      <c r="B216" s="90">
        <v>3280.95</v>
      </c>
      <c r="C216" s="90">
        <v>2882.79</v>
      </c>
      <c r="D216" s="90">
        <v>2791.18</v>
      </c>
      <c r="E216" s="90">
        <v>2413.3200000000002</v>
      </c>
      <c r="F216" s="90">
        <v>2206.09</v>
      </c>
      <c r="G216" s="90">
        <v>2144.87</v>
      </c>
      <c r="H216" s="90">
        <v>2289.44</v>
      </c>
      <c r="I216" s="90">
        <v>2288.65</v>
      </c>
      <c r="J216" s="90">
        <v>2285.69</v>
      </c>
      <c r="K216" s="90">
        <v>2242.0300000000002</v>
      </c>
      <c r="R216" s="87" t="s">
        <v>267</v>
      </c>
      <c r="S216" s="88">
        <v>0.82</v>
      </c>
      <c r="T216" s="88">
        <v>0.73</v>
      </c>
      <c r="U216" s="88">
        <v>0.74</v>
      </c>
      <c r="V216" s="88">
        <v>0.61</v>
      </c>
      <c r="W216" s="88">
        <v>0.56000000000000005</v>
      </c>
      <c r="X216" s="88">
        <v>0.56000000000000005</v>
      </c>
      <c r="Y216" s="88">
        <v>0.57999999999999996</v>
      </c>
      <c r="Z216" s="88">
        <v>0.52</v>
      </c>
      <c r="AA216" s="88">
        <v>0.56999999999999995</v>
      </c>
      <c r="AB216" s="89" t="s">
        <v>240</v>
      </c>
      <c r="AL216" s="91" t="s">
        <v>238</v>
      </c>
    </row>
    <row r="218" spans="1:38" x14ac:dyDescent="0.25">
      <c r="A218" s="83" t="s">
        <v>506</v>
      </c>
      <c r="R218" s="83" t="s">
        <v>506</v>
      </c>
    </row>
    <row r="219" spans="1:38" x14ac:dyDescent="0.25">
      <c r="A219" s="83" t="s">
        <v>240</v>
      </c>
      <c r="B219" s="82" t="s">
        <v>507</v>
      </c>
      <c r="R219" s="83" t="s">
        <v>240</v>
      </c>
      <c r="S219" s="82" t="s">
        <v>507</v>
      </c>
    </row>
    <row r="220" spans="1:38" x14ac:dyDescent="0.25">
      <c r="A220" s="83" t="s">
        <v>508</v>
      </c>
      <c r="R220" s="83" t="s">
        <v>508</v>
      </c>
    </row>
    <row r="221" spans="1:38" x14ac:dyDescent="0.25">
      <c r="A221" s="83" t="s">
        <v>595</v>
      </c>
      <c r="B221" s="149" t="s">
        <v>596</v>
      </c>
      <c r="R221" s="83" t="s">
        <v>595</v>
      </c>
      <c r="S221" s="149" t="s">
        <v>596</v>
      </c>
    </row>
    <row r="223" spans="1:38" x14ac:dyDescent="0.25">
      <c r="R223" s="83" t="s">
        <v>218</v>
      </c>
      <c r="T223" s="82" t="s">
        <v>57</v>
      </c>
    </row>
    <row r="224" spans="1:38" x14ac:dyDescent="0.25">
      <c r="A224" s="83" t="s">
        <v>218</v>
      </c>
      <c r="C224" s="82" t="s">
        <v>57</v>
      </c>
      <c r="R224" s="83" t="s">
        <v>592</v>
      </c>
      <c r="T224" s="82" t="s">
        <v>616</v>
      </c>
    </row>
    <row r="225" spans="1:38" x14ac:dyDescent="0.25">
      <c r="A225" s="83" t="s">
        <v>592</v>
      </c>
      <c r="C225" s="82" t="s">
        <v>616</v>
      </c>
      <c r="R225" s="83" t="s">
        <v>501</v>
      </c>
      <c r="T225" s="82" t="s">
        <v>607</v>
      </c>
    </row>
    <row r="226" spans="1:38" x14ac:dyDescent="0.25">
      <c r="A226" s="83" t="s">
        <v>501</v>
      </c>
      <c r="C226" s="82" t="s">
        <v>607</v>
      </c>
      <c r="R226" s="83" t="s">
        <v>601</v>
      </c>
      <c r="T226" s="82" t="s">
        <v>602</v>
      </c>
    </row>
    <row r="227" spans="1:38" x14ac:dyDescent="0.25">
      <c r="A227" s="83" t="s">
        <v>222</v>
      </c>
      <c r="C227" s="82" t="s">
        <v>603</v>
      </c>
      <c r="R227" s="83" t="s">
        <v>222</v>
      </c>
      <c r="T227" s="82" t="s">
        <v>617</v>
      </c>
    </row>
    <row r="229" spans="1:38" x14ac:dyDescent="0.25">
      <c r="A229" s="84" t="s">
        <v>224</v>
      </c>
      <c r="B229" s="107" t="s">
        <v>226</v>
      </c>
      <c r="C229" s="107" t="s">
        <v>227</v>
      </c>
      <c r="D229" s="107" t="s">
        <v>228</v>
      </c>
      <c r="E229" s="107" t="s">
        <v>229</v>
      </c>
      <c r="F229" s="107" t="s">
        <v>230</v>
      </c>
      <c r="G229" s="107" t="s">
        <v>231</v>
      </c>
      <c r="H229" s="107" t="s">
        <v>232</v>
      </c>
      <c r="I229" s="107" t="s">
        <v>233</v>
      </c>
      <c r="J229" s="107" t="s">
        <v>234</v>
      </c>
      <c r="K229" s="107" t="s">
        <v>235</v>
      </c>
      <c r="R229" s="84" t="s">
        <v>224</v>
      </c>
      <c r="S229" s="107" t="s">
        <v>226</v>
      </c>
      <c r="T229" s="107" t="s">
        <v>227</v>
      </c>
      <c r="U229" s="107" t="s">
        <v>228</v>
      </c>
      <c r="V229" s="107" t="s">
        <v>229</v>
      </c>
      <c r="W229" s="107" t="s">
        <v>230</v>
      </c>
      <c r="X229" s="107" t="s">
        <v>231</v>
      </c>
      <c r="Y229" s="107" t="s">
        <v>232</v>
      </c>
      <c r="Z229" s="107" t="s">
        <v>233</v>
      </c>
      <c r="AA229" s="107" t="s">
        <v>234</v>
      </c>
      <c r="AB229" s="107" t="s">
        <v>235</v>
      </c>
      <c r="AL229" s="153" t="s">
        <v>238</v>
      </c>
    </row>
    <row r="230" spans="1:38" x14ac:dyDescent="0.25">
      <c r="A230" s="85" t="s">
        <v>237</v>
      </c>
      <c r="B230" s="86" t="s">
        <v>238</v>
      </c>
      <c r="C230" s="86" t="s">
        <v>238</v>
      </c>
      <c r="D230" s="86" t="s">
        <v>238</v>
      </c>
      <c r="E230" s="86" t="s">
        <v>238</v>
      </c>
      <c r="F230" s="86" t="s">
        <v>238</v>
      </c>
      <c r="G230" s="86" t="s">
        <v>238</v>
      </c>
      <c r="H230" s="86" t="s">
        <v>238</v>
      </c>
      <c r="I230" s="86" t="s">
        <v>238</v>
      </c>
      <c r="J230" s="86" t="s">
        <v>238</v>
      </c>
      <c r="K230" s="86" t="s">
        <v>238</v>
      </c>
      <c r="R230" s="85" t="s">
        <v>237</v>
      </c>
      <c r="S230" s="86" t="s">
        <v>238</v>
      </c>
      <c r="T230" s="86" t="s">
        <v>238</v>
      </c>
      <c r="U230" s="86" t="s">
        <v>238</v>
      </c>
      <c r="V230" s="86" t="s">
        <v>238</v>
      </c>
      <c r="W230" s="86" t="s">
        <v>238</v>
      </c>
      <c r="X230" s="86" t="s">
        <v>238</v>
      </c>
      <c r="Y230" s="86" t="s">
        <v>238</v>
      </c>
      <c r="Z230" s="86" t="s">
        <v>238</v>
      </c>
      <c r="AA230" s="86" t="s">
        <v>238</v>
      </c>
      <c r="AB230" s="86" t="s">
        <v>238</v>
      </c>
      <c r="AL230" t="s">
        <v>238</v>
      </c>
    </row>
    <row r="231" spans="1:38" x14ac:dyDescent="0.25">
      <c r="A231" s="87" t="s">
        <v>239</v>
      </c>
      <c r="B231" s="88">
        <v>1341.01</v>
      </c>
      <c r="C231" s="88">
        <v>1298.32</v>
      </c>
      <c r="D231" s="88">
        <v>1209.83</v>
      </c>
      <c r="E231" s="88">
        <v>1067.6199999999999</v>
      </c>
      <c r="F231" s="88">
        <v>1160.1400000000001</v>
      </c>
      <c r="G231" s="88">
        <v>1064.18</v>
      </c>
      <c r="H231" s="88">
        <v>1091.47</v>
      </c>
      <c r="I231" s="88">
        <v>1094.45</v>
      </c>
      <c r="J231" s="88">
        <v>1124.33</v>
      </c>
      <c r="K231" s="89" t="s">
        <v>240</v>
      </c>
      <c r="R231" s="87" t="s">
        <v>239</v>
      </c>
      <c r="S231" s="90">
        <v>0.02</v>
      </c>
      <c r="T231" s="90">
        <v>0.02</v>
      </c>
      <c r="U231" s="90">
        <v>0.02</v>
      </c>
      <c r="V231" s="90">
        <v>0.01</v>
      </c>
      <c r="W231" s="90">
        <v>0.01</v>
      </c>
      <c r="X231" s="90">
        <v>0.01</v>
      </c>
      <c r="Y231" s="90">
        <v>0.01</v>
      </c>
      <c r="Z231" s="90">
        <v>0.01</v>
      </c>
      <c r="AA231" s="90">
        <v>0.01</v>
      </c>
      <c r="AB231" s="91" t="s">
        <v>240</v>
      </c>
      <c r="AL231" s="91" t="s">
        <v>238</v>
      </c>
    </row>
    <row r="232" spans="1:38" x14ac:dyDescent="0.25">
      <c r="A232" s="87" t="s">
        <v>241</v>
      </c>
      <c r="B232" s="90">
        <v>52.57</v>
      </c>
      <c r="C232" s="90">
        <v>51.47</v>
      </c>
      <c r="D232" s="90">
        <v>52.66</v>
      </c>
      <c r="E232" s="90">
        <v>49.46</v>
      </c>
      <c r="F232" s="90">
        <v>56.5</v>
      </c>
      <c r="G232" s="90">
        <v>60.07</v>
      </c>
      <c r="H232" s="90">
        <v>54.16</v>
      </c>
      <c r="I232" s="90">
        <v>44.31</v>
      </c>
      <c r="J232" s="90">
        <v>40.79</v>
      </c>
      <c r="K232" s="91" t="s">
        <v>240</v>
      </c>
      <c r="R232" s="87" t="s">
        <v>241</v>
      </c>
      <c r="S232" s="88">
        <v>0.03</v>
      </c>
      <c r="T232" s="88">
        <v>0.03</v>
      </c>
      <c r="U232" s="88">
        <v>0.03</v>
      </c>
      <c r="V232" s="88">
        <v>0.03</v>
      </c>
      <c r="W232" s="88">
        <v>0.03</v>
      </c>
      <c r="X232" s="88">
        <v>0.03</v>
      </c>
      <c r="Y232" s="88">
        <v>0.02</v>
      </c>
      <c r="Z232" s="88">
        <v>0.02</v>
      </c>
      <c r="AA232" s="88">
        <v>0.02</v>
      </c>
      <c r="AB232" s="89" t="s">
        <v>240</v>
      </c>
      <c r="AL232" s="91" t="s">
        <v>238</v>
      </c>
    </row>
    <row r="233" spans="1:38" x14ac:dyDescent="0.25">
      <c r="A233" s="87" t="s">
        <v>242</v>
      </c>
      <c r="B233" s="88">
        <v>8.2899999999999991</v>
      </c>
      <c r="C233" s="88">
        <v>8.86</v>
      </c>
      <c r="D233" s="88">
        <v>5.99</v>
      </c>
      <c r="E233" s="88">
        <v>8.0399999999999991</v>
      </c>
      <c r="F233" s="88">
        <v>8.58</v>
      </c>
      <c r="G233" s="88">
        <v>8.4600000000000009</v>
      </c>
      <c r="H233" s="88">
        <v>9.35</v>
      </c>
      <c r="I233" s="88">
        <v>8.8699999999999992</v>
      </c>
      <c r="J233" s="88">
        <v>8.4499999999999993</v>
      </c>
      <c r="K233" s="89" t="s">
        <v>240</v>
      </c>
      <c r="R233" s="87" t="s">
        <v>242</v>
      </c>
      <c r="S233" s="90">
        <v>0.04</v>
      </c>
      <c r="T233" s="90">
        <v>0.05</v>
      </c>
      <c r="U233" s="90">
        <v>0.03</v>
      </c>
      <c r="V233" s="90">
        <v>0.03</v>
      </c>
      <c r="W233" s="90">
        <v>0.03</v>
      </c>
      <c r="X233" s="90">
        <v>0.02</v>
      </c>
      <c r="Y233" s="90">
        <v>0.03</v>
      </c>
      <c r="Z233" s="90">
        <v>0.02</v>
      </c>
      <c r="AA233" s="90">
        <v>0.02</v>
      </c>
      <c r="AB233" s="91" t="s">
        <v>240</v>
      </c>
      <c r="AL233" s="91" t="s">
        <v>238</v>
      </c>
    </row>
    <row r="234" spans="1:38" x14ac:dyDescent="0.25">
      <c r="A234" s="87" t="s">
        <v>243</v>
      </c>
      <c r="B234" s="90">
        <v>26.85</v>
      </c>
      <c r="C234" s="90">
        <v>31.18</v>
      </c>
      <c r="D234" s="90">
        <v>22.69</v>
      </c>
      <c r="E234" s="90">
        <v>25.68</v>
      </c>
      <c r="F234" s="90">
        <v>22.35</v>
      </c>
      <c r="G234" s="90">
        <v>24.85</v>
      </c>
      <c r="H234" s="90">
        <v>22.35</v>
      </c>
      <c r="I234" s="90">
        <v>21.07</v>
      </c>
      <c r="J234" s="90">
        <v>19.809999999999999</v>
      </c>
      <c r="K234" s="91" t="s">
        <v>240</v>
      </c>
      <c r="R234" s="87" t="s">
        <v>243</v>
      </c>
      <c r="S234" s="88">
        <v>0.01</v>
      </c>
      <c r="T234" s="88">
        <v>0.01</v>
      </c>
      <c r="U234" s="88">
        <v>0.01</v>
      </c>
      <c r="V234" s="88">
        <v>0.01</v>
      </c>
      <c r="W234" s="88">
        <v>0.01</v>
      </c>
      <c r="X234" s="88">
        <v>0.01</v>
      </c>
      <c r="Y234" s="88">
        <v>0.01</v>
      </c>
      <c r="Z234" s="88">
        <v>0.01</v>
      </c>
      <c r="AA234" s="88">
        <v>0.01</v>
      </c>
      <c r="AB234" s="89" t="s">
        <v>240</v>
      </c>
      <c r="AL234" s="91" t="s">
        <v>238</v>
      </c>
    </row>
    <row r="235" spans="1:38" x14ac:dyDescent="0.25">
      <c r="A235" s="87" t="s">
        <v>244</v>
      </c>
      <c r="B235" s="88">
        <v>6.55</v>
      </c>
      <c r="C235" s="88">
        <v>4.55</v>
      </c>
      <c r="D235" s="88">
        <v>3.86</v>
      </c>
      <c r="E235" s="88">
        <v>4.71</v>
      </c>
      <c r="F235" s="88">
        <v>4.32</v>
      </c>
      <c r="G235" s="88">
        <v>5.49</v>
      </c>
      <c r="H235" s="89">
        <v>4</v>
      </c>
      <c r="I235" s="88">
        <v>3.82</v>
      </c>
      <c r="J235" s="88">
        <v>3.41</v>
      </c>
      <c r="K235" s="89" t="s">
        <v>240</v>
      </c>
      <c r="R235" s="87" t="s">
        <v>244</v>
      </c>
      <c r="S235" s="90">
        <v>0.01</v>
      </c>
      <c r="T235" s="91">
        <v>0</v>
      </c>
      <c r="U235" s="91">
        <v>0</v>
      </c>
      <c r="V235" s="91">
        <v>0</v>
      </c>
      <c r="W235" s="91">
        <v>0</v>
      </c>
      <c r="X235" s="91">
        <v>0</v>
      </c>
      <c r="Y235" s="91">
        <v>0</v>
      </c>
      <c r="Z235" s="91">
        <v>0</v>
      </c>
      <c r="AA235" s="91">
        <v>0</v>
      </c>
      <c r="AB235" s="91" t="s">
        <v>240</v>
      </c>
      <c r="AL235" s="91" t="s">
        <v>238</v>
      </c>
    </row>
    <row r="236" spans="1:38" x14ac:dyDescent="0.25">
      <c r="A236" s="87" t="s">
        <v>245</v>
      </c>
      <c r="B236" s="90">
        <v>122.2</v>
      </c>
      <c r="C236" s="90">
        <v>125.6</v>
      </c>
      <c r="D236" s="90">
        <v>107.11</v>
      </c>
      <c r="E236" s="90">
        <v>117.71</v>
      </c>
      <c r="F236" s="90">
        <v>129.99</v>
      </c>
      <c r="G236" s="90">
        <v>122.83</v>
      </c>
      <c r="H236" s="90">
        <v>116.69</v>
      </c>
      <c r="I236" s="90">
        <v>112.9</v>
      </c>
      <c r="J236" s="90">
        <v>116.68</v>
      </c>
      <c r="K236" s="91" t="s">
        <v>240</v>
      </c>
      <c r="R236" s="87" t="s">
        <v>245</v>
      </c>
      <c r="S236" s="89">
        <v>0</v>
      </c>
      <c r="T236" s="88">
        <v>0.01</v>
      </c>
      <c r="U236" s="89">
        <v>0</v>
      </c>
      <c r="V236" s="89">
        <v>0</v>
      </c>
      <c r="W236" s="89">
        <v>0</v>
      </c>
      <c r="X236" s="89">
        <v>0</v>
      </c>
      <c r="Y236" s="89">
        <v>0</v>
      </c>
      <c r="Z236" s="89">
        <v>0</v>
      </c>
      <c r="AA236" s="89">
        <v>0</v>
      </c>
      <c r="AB236" s="89" t="s">
        <v>240</v>
      </c>
      <c r="AL236" s="91" t="s">
        <v>238</v>
      </c>
    </row>
    <row r="237" spans="1:38" x14ac:dyDescent="0.25">
      <c r="A237" s="87" t="s">
        <v>246</v>
      </c>
      <c r="B237" s="88">
        <v>9.92</v>
      </c>
      <c r="C237" s="88">
        <v>12.99</v>
      </c>
      <c r="D237" s="88">
        <v>13.12</v>
      </c>
      <c r="E237" s="88">
        <v>5.93</v>
      </c>
      <c r="F237" s="88">
        <v>16.829999999999998</v>
      </c>
      <c r="G237" s="88">
        <v>9.9499999999999993</v>
      </c>
      <c r="H237" s="88">
        <v>11.01</v>
      </c>
      <c r="I237" s="88">
        <v>13.92</v>
      </c>
      <c r="J237" s="88">
        <v>81.53</v>
      </c>
      <c r="K237" s="89" t="s">
        <v>240</v>
      </c>
      <c r="R237" s="87" t="s">
        <v>246</v>
      </c>
      <c r="S237" s="90">
        <v>0.11</v>
      </c>
      <c r="T237" s="90">
        <v>0.14000000000000001</v>
      </c>
      <c r="U237" s="90">
        <v>0.14000000000000001</v>
      </c>
      <c r="V237" s="90">
        <v>0.06</v>
      </c>
      <c r="W237" s="90">
        <v>0.17</v>
      </c>
      <c r="X237" s="90">
        <v>0.09</v>
      </c>
      <c r="Y237" s="90">
        <v>0.09</v>
      </c>
      <c r="Z237" s="90">
        <v>0.11</v>
      </c>
      <c r="AA237" s="90">
        <v>0.57999999999999996</v>
      </c>
      <c r="AB237" s="91" t="s">
        <v>240</v>
      </c>
      <c r="AL237" s="91" t="s">
        <v>238</v>
      </c>
    </row>
    <row r="238" spans="1:38" x14ac:dyDescent="0.25">
      <c r="A238" s="87" t="s">
        <v>247</v>
      </c>
      <c r="B238" s="90">
        <v>20.41</v>
      </c>
      <c r="C238" s="90">
        <v>16.88</v>
      </c>
      <c r="D238" s="90">
        <v>17.309999999999999</v>
      </c>
      <c r="E238" s="90">
        <v>23.84</v>
      </c>
      <c r="F238" s="90">
        <v>16.22</v>
      </c>
      <c r="G238" s="90">
        <v>18.809999999999999</v>
      </c>
      <c r="H238" s="90">
        <v>15.93</v>
      </c>
      <c r="I238" s="90">
        <v>21.27</v>
      </c>
      <c r="J238" s="90">
        <v>20.34</v>
      </c>
      <c r="K238" s="91" t="s">
        <v>240</v>
      </c>
      <c r="R238" s="87" t="s">
        <v>247</v>
      </c>
      <c r="S238" s="88">
        <v>0.06</v>
      </c>
      <c r="T238" s="88">
        <v>0.04</v>
      </c>
      <c r="U238" s="88">
        <v>0.04</v>
      </c>
      <c r="V238" s="88">
        <v>0.05</v>
      </c>
      <c r="W238" s="88">
        <v>0.03</v>
      </c>
      <c r="X238" s="88">
        <v>0.03</v>
      </c>
      <c r="Y238" s="88">
        <v>0.02</v>
      </c>
      <c r="Z238" s="88">
        <v>0.03</v>
      </c>
      <c r="AA238" s="88">
        <v>0.03</v>
      </c>
      <c r="AB238" s="89" t="s">
        <v>240</v>
      </c>
      <c r="AL238" s="91" t="s">
        <v>238</v>
      </c>
    </row>
    <row r="239" spans="1:38" x14ac:dyDescent="0.25">
      <c r="A239" s="87" t="s">
        <v>248</v>
      </c>
      <c r="B239" s="88">
        <v>5.54</v>
      </c>
      <c r="C239" s="88">
        <v>7.46</v>
      </c>
      <c r="D239" s="88">
        <v>14.81</v>
      </c>
      <c r="E239" s="88">
        <v>9.39</v>
      </c>
      <c r="F239" s="88">
        <v>11.34</v>
      </c>
      <c r="G239" s="88">
        <v>8.4700000000000006</v>
      </c>
      <c r="H239" s="88">
        <v>5.34</v>
      </c>
      <c r="I239" s="150">
        <v>6.45</v>
      </c>
      <c r="J239" s="150">
        <v>6.72</v>
      </c>
      <c r="K239" s="89" t="s">
        <v>240</v>
      </c>
      <c r="R239" s="87" t="s">
        <v>248</v>
      </c>
      <c r="S239" s="90">
        <v>0.01</v>
      </c>
      <c r="T239" s="90">
        <v>0.01</v>
      </c>
      <c r="U239" s="90">
        <v>0.03</v>
      </c>
      <c r="V239" s="90">
        <v>0.02</v>
      </c>
      <c r="W239" s="90">
        <v>0.02</v>
      </c>
      <c r="X239" s="90">
        <v>0.01</v>
      </c>
      <c r="Y239" s="90">
        <v>0.01</v>
      </c>
      <c r="Z239" s="150">
        <v>0.01</v>
      </c>
      <c r="AA239" s="150">
        <v>0.01</v>
      </c>
      <c r="AB239" s="91" t="s">
        <v>240</v>
      </c>
      <c r="AL239" s="91" t="s">
        <v>238</v>
      </c>
    </row>
    <row r="240" spans="1:38" x14ac:dyDescent="0.25">
      <c r="A240" s="87" t="s">
        <v>249</v>
      </c>
      <c r="B240" s="90">
        <v>140.63999999999999</v>
      </c>
      <c r="C240" s="90">
        <v>170.8</v>
      </c>
      <c r="D240" s="90">
        <v>139.27000000000001</v>
      </c>
      <c r="E240" s="90">
        <v>72.819999999999993</v>
      </c>
      <c r="F240" s="90">
        <v>130.41999999999999</v>
      </c>
      <c r="G240" s="90">
        <v>150.41</v>
      </c>
      <c r="H240" s="90">
        <v>193.94</v>
      </c>
      <c r="I240" s="90">
        <v>222.25</v>
      </c>
      <c r="J240" s="90">
        <v>243.38</v>
      </c>
      <c r="K240" s="91" t="s">
        <v>240</v>
      </c>
      <c r="R240" s="87" t="s">
        <v>249</v>
      </c>
      <c r="S240" s="88">
        <v>0.03</v>
      </c>
      <c r="T240" s="88">
        <v>0.03</v>
      </c>
      <c r="U240" s="88">
        <v>0.03</v>
      </c>
      <c r="V240" s="88">
        <v>0.01</v>
      </c>
      <c r="W240" s="88">
        <v>0.02</v>
      </c>
      <c r="X240" s="88">
        <v>0.03</v>
      </c>
      <c r="Y240" s="88">
        <v>0.03</v>
      </c>
      <c r="Z240" s="88">
        <v>0.03</v>
      </c>
      <c r="AA240" s="88">
        <v>0.04</v>
      </c>
      <c r="AB240" s="89" t="s">
        <v>240</v>
      </c>
      <c r="AL240" s="91" t="s">
        <v>238</v>
      </c>
    </row>
    <row r="241" spans="1:38" x14ac:dyDescent="0.25">
      <c r="A241" s="87" t="s">
        <v>250</v>
      </c>
      <c r="B241" s="88">
        <v>127.93</v>
      </c>
      <c r="C241" s="88">
        <v>84.4</v>
      </c>
      <c r="D241" s="88">
        <v>106.2</v>
      </c>
      <c r="E241" s="88">
        <v>83.11</v>
      </c>
      <c r="F241" s="88">
        <v>95.9</v>
      </c>
      <c r="G241" s="88">
        <v>115.8</v>
      </c>
      <c r="H241" s="88">
        <v>106.66</v>
      </c>
      <c r="I241" s="88">
        <v>84.4</v>
      </c>
      <c r="J241" s="88">
        <v>83.66</v>
      </c>
      <c r="K241" s="89" t="s">
        <v>240</v>
      </c>
      <c r="R241" s="87" t="s">
        <v>250</v>
      </c>
      <c r="S241" s="90">
        <v>0.01</v>
      </c>
      <c r="T241" s="90">
        <v>0.01</v>
      </c>
      <c r="U241" s="90">
        <v>0.01</v>
      </c>
      <c r="V241" s="90">
        <v>0.01</v>
      </c>
      <c r="W241" s="90">
        <v>0.01</v>
      </c>
      <c r="X241" s="90">
        <v>0.01</v>
      </c>
      <c r="Y241" s="90">
        <v>0.01</v>
      </c>
      <c r="Z241" s="90">
        <v>0.01</v>
      </c>
      <c r="AA241" s="90">
        <v>0.01</v>
      </c>
      <c r="AB241" s="91" t="s">
        <v>240</v>
      </c>
      <c r="AL241" s="91" t="s">
        <v>238</v>
      </c>
    </row>
    <row r="242" spans="1:38" x14ac:dyDescent="0.25">
      <c r="A242" s="87" t="s">
        <v>251</v>
      </c>
      <c r="B242" s="90">
        <v>10.98</v>
      </c>
      <c r="C242" s="90">
        <v>10.87</v>
      </c>
      <c r="D242" s="90">
        <v>11.33</v>
      </c>
      <c r="E242" s="90">
        <v>8.5500000000000007</v>
      </c>
      <c r="F242" s="90">
        <v>7.82</v>
      </c>
      <c r="G242" s="90">
        <v>6.97</v>
      </c>
      <c r="H242" s="90">
        <v>7.96</v>
      </c>
      <c r="I242" s="90">
        <v>8.15</v>
      </c>
      <c r="J242" s="90">
        <v>8.35</v>
      </c>
      <c r="K242" s="91" t="s">
        <v>240</v>
      </c>
      <c r="R242" s="87" t="s">
        <v>251</v>
      </c>
      <c r="S242" s="88">
        <v>0.06</v>
      </c>
      <c r="T242" s="88">
        <v>0.06</v>
      </c>
      <c r="U242" s="88">
        <v>0.06</v>
      </c>
      <c r="V242" s="88">
        <v>0.04</v>
      </c>
      <c r="W242" s="88">
        <v>0.03</v>
      </c>
      <c r="X242" s="88">
        <v>0.03</v>
      </c>
      <c r="Y242" s="88">
        <v>0.03</v>
      </c>
      <c r="Z242" s="88">
        <v>0.03</v>
      </c>
      <c r="AA242" s="88">
        <v>0.03</v>
      </c>
      <c r="AB242" s="89" t="s">
        <v>240</v>
      </c>
      <c r="AL242" s="91" t="s">
        <v>238</v>
      </c>
    </row>
    <row r="243" spans="1:38" x14ac:dyDescent="0.25">
      <c r="A243" s="87" t="s">
        <v>252</v>
      </c>
      <c r="B243" s="88">
        <v>60.09</v>
      </c>
      <c r="C243" s="88">
        <v>56.87</v>
      </c>
      <c r="D243" s="88">
        <v>58.66</v>
      </c>
      <c r="E243" s="88">
        <v>47.91</v>
      </c>
      <c r="F243" s="88">
        <v>45.32</v>
      </c>
      <c r="G243" s="88">
        <v>45.1</v>
      </c>
      <c r="H243" s="88">
        <v>46.54</v>
      </c>
      <c r="I243" s="88">
        <v>44.55</v>
      </c>
      <c r="J243" s="88">
        <v>40.799999999999997</v>
      </c>
      <c r="K243" s="89" t="s">
        <v>240</v>
      </c>
      <c r="R243" s="87" t="s">
        <v>252</v>
      </c>
      <c r="S243" s="90">
        <v>0.01</v>
      </c>
      <c r="T243" s="90">
        <v>0.01</v>
      </c>
      <c r="U243" s="90">
        <v>0.01</v>
      </c>
      <c r="V243" s="91">
        <v>0</v>
      </c>
      <c r="W243" s="91">
        <v>0</v>
      </c>
      <c r="X243" s="91">
        <v>0</v>
      </c>
      <c r="Y243" s="91">
        <v>0</v>
      </c>
      <c r="Z243" s="91">
        <v>0</v>
      </c>
      <c r="AA243" s="91">
        <v>0</v>
      </c>
      <c r="AB243" s="91" t="s">
        <v>240</v>
      </c>
      <c r="AL243" s="91" t="s">
        <v>238</v>
      </c>
    </row>
    <row r="244" spans="1:38" x14ac:dyDescent="0.25">
      <c r="A244" s="87" t="s">
        <v>253</v>
      </c>
      <c r="B244" s="90">
        <v>1.17</v>
      </c>
      <c r="C244" s="90">
        <v>1.25</v>
      </c>
      <c r="D244" s="90">
        <v>0.93</v>
      </c>
      <c r="E244" s="90">
        <v>0.84</v>
      </c>
      <c r="F244" s="90">
        <v>0.71</v>
      </c>
      <c r="G244" s="90">
        <v>0.82</v>
      </c>
      <c r="H244" s="90">
        <v>1.22</v>
      </c>
      <c r="I244" s="90">
        <v>0.89</v>
      </c>
      <c r="J244" s="90">
        <v>1.0900000000000001</v>
      </c>
      <c r="K244" s="91" t="s">
        <v>240</v>
      </c>
      <c r="R244" s="87" t="s">
        <v>253</v>
      </c>
      <c r="S244" s="88">
        <v>0.04</v>
      </c>
      <c r="T244" s="88">
        <v>0.05</v>
      </c>
      <c r="U244" s="88">
        <v>0.04</v>
      </c>
      <c r="V244" s="88">
        <v>0.04</v>
      </c>
      <c r="W244" s="88">
        <v>0.03</v>
      </c>
      <c r="X244" s="88">
        <v>0.03</v>
      </c>
      <c r="Y244" s="88">
        <v>0.05</v>
      </c>
      <c r="Z244" s="88">
        <v>0.03</v>
      </c>
      <c r="AA244" s="88">
        <v>0.03</v>
      </c>
      <c r="AB244" s="89" t="s">
        <v>240</v>
      </c>
      <c r="AL244" s="91" t="s">
        <v>238</v>
      </c>
    </row>
    <row r="245" spans="1:38" x14ac:dyDescent="0.25">
      <c r="A245" s="87" t="s">
        <v>254</v>
      </c>
      <c r="B245" s="88">
        <v>1.33</v>
      </c>
      <c r="C245" s="88">
        <v>3.83</v>
      </c>
      <c r="D245" s="88">
        <v>2.99</v>
      </c>
      <c r="E245" s="88">
        <v>2.04</v>
      </c>
      <c r="F245" s="88">
        <v>2.76</v>
      </c>
      <c r="G245" s="88">
        <v>3.36</v>
      </c>
      <c r="H245" s="88">
        <v>1.47</v>
      </c>
      <c r="I245" s="88">
        <v>4.71</v>
      </c>
      <c r="J245" s="88">
        <v>1.02</v>
      </c>
      <c r="K245" s="89" t="s">
        <v>240</v>
      </c>
      <c r="R245" s="87" t="s">
        <v>254</v>
      </c>
      <c r="S245" s="90">
        <v>0.02</v>
      </c>
      <c r="T245" s="90">
        <v>0.06</v>
      </c>
      <c r="U245" s="90">
        <v>0.05</v>
      </c>
      <c r="V245" s="90">
        <v>0.03</v>
      </c>
      <c r="W245" s="90">
        <v>0.04</v>
      </c>
      <c r="X245" s="90">
        <v>0.05</v>
      </c>
      <c r="Y245" s="90">
        <v>0.02</v>
      </c>
      <c r="Z245" s="90">
        <v>0.06</v>
      </c>
      <c r="AA245" s="90">
        <v>0.01</v>
      </c>
      <c r="AB245" s="91" t="s">
        <v>240</v>
      </c>
      <c r="AL245" s="91" t="s">
        <v>238</v>
      </c>
    </row>
    <row r="246" spans="1:38" x14ac:dyDescent="0.25">
      <c r="A246" s="87" t="s">
        <v>255</v>
      </c>
      <c r="B246" s="90">
        <v>2.5099999999999998</v>
      </c>
      <c r="C246" s="91">
        <v>3</v>
      </c>
      <c r="D246" s="90">
        <v>2.15</v>
      </c>
      <c r="E246" s="90">
        <v>1.92</v>
      </c>
      <c r="F246" s="90">
        <v>1.77</v>
      </c>
      <c r="G246" s="90">
        <v>5.0199999999999996</v>
      </c>
      <c r="H246" s="90">
        <v>4.8899999999999997</v>
      </c>
      <c r="I246" s="90">
        <v>3.15</v>
      </c>
      <c r="J246" s="90">
        <v>3.21</v>
      </c>
      <c r="K246" s="91" t="s">
        <v>240</v>
      </c>
      <c r="R246" s="87" t="s">
        <v>255</v>
      </c>
      <c r="S246" s="88">
        <v>0.01</v>
      </c>
      <c r="T246" s="88">
        <v>0.01</v>
      </c>
      <c r="U246" s="88">
        <v>0.01</v>
      </c>
      <c r="V246" s="89">
        <v>0</v>
      </c>
      <c r="W246" s="89">
        <v>0</v>
      </c>
      <c r="X246" s="88">
        <v>0.01</v>
      </c>
      <c r="Y246" s="88">
        <v>0.01</v>
      </c>
      <c r="Z246" s="88">
        <v>0.01</v>
      </c>
      <c r="AA246" s="88">
        <v>0.01</v>
      </c>
      <c r="AB246" s="89" t="s">
        <v>240</v>
      </c>
      <c r="AL246" s="91" t="s">
        <v>238</v>
      </c>
    </row>
    <row r="247" spans="1:38" x14ac:dyDescent="0.25">
      <c r="A247" s="87" t="s">
        <v>256</v>
      </c>
      <c r="B247" s="88">
        <v>1.7</v>
      </c>
      <c r="C247" s="88">
        <v>3.7</v>
      </c>
      <c r="D247" s="88">
        <v>5.0999999999999996</v>
      </c>
      <c r="E247" s="88">
        <v>3.2</v>
      </c>
      <c r="F247" s="88">
        <v>3.8</v>
      </c>
      <c r="G247" s="88">
        <v>4.2</v>
      </c>
      <c r="H247" s="88">
        <v>0.32</v>
      </c>
      <c r="I247" s="88">
        <v>0.28999999999999998</v>
      </c>
      <c r="J247" s="88">
        <v>0.3</v>
      </c>
      <c r="K247" s="89" t="s">
        <v>240</v>
      </c>
      <c r="R247" s="87" t="s">
        <v>256</v>
      </c>
      <c r="S247" s="91" t="s">
        <v>240</v>
      </c>
      <c r="T247" s="91" t="s">
        <v>240</v>
      </c>
      <c r="U247" s="91" t="s">
        <v>240</v>
      </c>
      <c r="V247" s="91" t="s">
        <v>240</v>
      </c>
      <c r="W247" s="91" t="s">
        <v>240</v>
      </c>
      <c r="X247" s="91" t="s">
        <v>240</v>
      </c>
      <c r="Y247" s="91" t="s">
        <v>240</v>
      </c>
      <c r="Z247" s="91" t="s">
        <v>240</v>
      </c>
      <c r="AA247" s="91" t="s">
        <v>240</v>
      </c>
      <c r="AB247" s="91" t="s">
        <v>240</v>
      </c>
      <c r="AL247" s="91" t="s">
        <v>238</v>
      </c>
    </row>
    <row r="248" spans="1:38" x14ac:dyDescent="0.25">
      <c r="A248" s="87" t="s">
        <v>257</v>
      </c>
      <c r="B248" s="90">
        <v>23.59</v>
      </c>
      <c r="C248" s="90">
        <v>18.91</v>
      </c>
      <c r="D248" s="90">
        <v>25.12</v>
      </c>
      <c r="E248" s="90">
        <v>35.75</v>
      </c>
      <c r="F248" s="90">
        <v>40.64</v>
      </c>
      <c r="G248" s="90">
        <v>35.71</v>
      </c>
      <c r="H248" s="90">
        <v>35.090000000000003</v>
      </c>
      <c r="I248" s="90">
        <v>35.24</v>
      </c>
      <c r="J248" s="90">
        <v>26.89</v>
      </c>
      <c r="K248" s="91" t="s">
        <v>240</v>
      </c>
      <c r="R248" s="87" t="s">
        <v>257</v>
      </c>
      <c r="S248" s="88">
        <v>0.02</v>
      </c>
      <c r="T248" s="88">
        <v>0.02</v>
      </c>
      <c r="U248" s="88">
        <v>0.02</v>
      </c>
      <c r="V248" s="88">
        <v>0.03</v>
      </c>
      <c r="W248" s="88">
        <v>0.03</v>
      </c>
      <c r="X248" s="88">
        <v>0.02</v>
      </c>
      <c r="Y248" s="88">
        <v>0.02</v>
      </c>
      <c r="Z248" s="88">
        <v>0.02</v>
      </c>
      <c r="AA248" s="88">
        <v>0.01</v>
      </c>
      <c r="AB248" s="89" t="s">
        <v>240</v>
      </c>
      <c r="AL248" s="91" t="s">
        <v>238</v>
      </c>
    </row>
    <row r="249" spans="1:38" x14ac:dyDescent="0.25">
      <c r="A249" s="87" t="s">
        <v>258</v>
      </c>
      <c r="B249" s="88">
        <v>0.44</v>
      </c>
      <c r="C249" s="88">
        <v>0.44</v>
      </c>
      <c r="D249" s="88">
        <v>0.53</v>
      </c>
      <c r="E249" s="88">
        <v>0.48</v>
      </c>
      <c r="F249" s="88">
        <v>0.54</v>
      </c>
      <c r="G249" s="88">
        <v>0.45</v>
      </c>
      <c r="H249" s="88">
        <v>0.42</v>
      </c>
      <c r="I249" s="88">
        <v>0.37</v>
      </c>
      <c r="J249" s="88">
        <v>0.35</v>
      </c>
      <c r="K249" s="89" t="s">
        <v>240</v>
      </c>
      <c r="R249" s="87" t="s">
        <v>258</v>
      </c>
      <c r="S249" s="91" t="s">
        <v>240</v>
      </c>
      <c r="T249" s="91" t="s">
        <v>240</v>
      </c>
      <c r="U249" s="91" t="s">
        <v>240</v>
      </c>
      <c r="V249" s="91" t="s">
        <v>240</v>
      </c>
      <c r="W249" s="91" t="s">
        <v>240</v>
      </c>
      <c r="X249" s="91" t="s">
        <v>240</v>
      </c>
      <c r="Y249" s="91" t="s">
        <v>240</v>
      </c>
      <c r="Z249" s="91" t="s">
        <v>240</v>
      </c>
      <c r="AA249" s="91" t="s">
        <v>240</v>
      </c>
      <c r="AB249" s="91" t="s">
        <v>240</v>
      </c>
      <c r="AL249" s="91" t="s">
        <v>238</v>
      </c>
    </row>
    <row r="250" spans="1:38" x14ac:dyDescent="0.25">
      <c r="A250" s="87" t="s">
        <v>259</v>
      </c>
      <c r="B250" s="90">
        <v>27.21</v>
      </c>
      <c r="C250" s="90">
        <v>25.87</v>
      </c>
      <c r="D250" s="90">
        <v>25.03</v>
      </c>
      <c r="E250" s="90">
        <v>24.24</v>
      </c>
      <c r="F250" s="90">
        <v>23.17</v>
      </c>
      <c r="G250" s="90">
        <v>22.74</v>
      </c>
      <c r="H250" s="90">
        <v>22.31</v>
      </c>
      <c r="I250" s="90">
        <v>22.59</v>
      </c>
      <c r="J250" s="90">
        <v>23.01</v>
      </c>
      <c r="K250" s="91" t="s">
        <v>240</v>
      </c>
      <c r="R250" s="87" t="s">
        <v>259</v>
      </c>
      <c r="S250" s="88">
        <v>0.01</v>
      </c>
      <c r="T250" s="88">
        <v>0.01</v>
      </c>
      <c r="U250" s="88">
        <v>0.01</v>
      </c>
      <c r="V250" s="88">
        <v>0.01</v>
      </c>
      <c r="W250" s="88">
        <v>0.01</v>
      </c>
      <c r="X250" s="88">
        <v>0.01</v>
      </c>
      <c r="Y250" s="88">
        <v>0.01</v>
      </c>
      <c r="Z250" s="88">
        <v>0.01</v>
      </c>
      <c r="AA250" s="88">
        <v>0.01</v>
      </c>
      <c r="AB250" s="89" t="s">
        <v>240</v>
      </c>
      <c r="AL250" s="91" t="s">
        <v>238</v>
      </c>
    </row>
    <row r="251" spans="1:38" x14ac:dyDescent="0.25">
      <c r="A251" s="87" t="s">
        <v>260</v>
      </c>
      <c r="B251" s="88">
        <v>11.46</v>
      </c>
      <c r="C251" s="88">
        <v>7.84</v>
      </c>
      <c r="D251" s="88">
        <v>6.57</v>
      </c>
      <c r="E251" s="88">
        <v>6.38</v>
      </c>
      <c r="F251" s="88">
        <v>5.93</v>
      </c>
      <c r="G251" s="88">
        <v>5.27</v>
      </c>
      <c r="H251" s="88">
        <v>4.6399999999999997</v>
      </c>
      <c r="I251" s="88">
        <v>3.93</v>
      </c>
      <c r="J251" s="88">
        <v>3.82</v>
      </c>
      <c r="K251" s="89" t="s">
        <v>240</v>
      </c>
      <c r="R251" s="87" t="s">
        <v>260</v>
      </c>
      <c r="S251" s="90">
        <v>0.01</v>
      </c>
      <c r="T251" s="91">
        <v>0</v>
      </c>
      <c r="U251" s="91">
        <v>0</v>
      </c>
      <c r="V251" s="91">
        <v>0</v>
      </c>
      <c r="W251" s="91">
        <v>0</v>
      </c>
      <c r="X251" s="91">
        <v>0</v>
      </c>
      <c r="Y251" s="91">
        <v>0</v>
      </c>
      <c r="Z251" s="91">
        <v>0</v>
      </c>
      <c r="AA251" s="91">
        <v>0</v>
      </c>
      <c r="AB251" s="91" t="s">
        <v>240</v>
      </c>
      <c r="AL251" s="91" t="s">
        <v>238</v>
      </c>
    </row>
    <row r="252" spans="1:38" x14ac:dyDescent="0.25">
      <c r="A252" s="87" t="s">
        <v>261</v>
      </c>
      <c r="B252" s="90">
        <v>197.23</v>
      </c>
      <c r="C252" s="90">
        <v>184.98</v>
      </c>
      <c r="D252" s="90">
        <v>190.29</v>
      </c>
      <c r="E252" s="90">
        <v>166.37</v>
      </c>
      <c r="F252" s="90">
        <v>174.47</v>
      </c>
      <c r="G252" s="90">
        <v>182.92</v>
      </c>
      <c r="H252" s="90">
        <v>195.2</v>
      </c>
      <c r="I252" s="90">
        <v>186.69</v>
      </c>
      <c r="J252" s="90">
        <v>180.77</v>
      </c>
      <c r="K252" s="91" t="s">
        <v>240</v>
      </c>
      <c r="R252" s="87" t="s">
        <v>261</v>
      </c>
      <c r="S252" s="88">
        <v>0.05</v>
      </c>
      <c r="T252" s="88">
        <v>0.04</v>
      </c>
      <c r="U252" s="88">
        <v>0.04</v>
      </c>
      <c r="V252" s="88">
        <v>0.03</v>
      </c>
      <c r="W252" s="88">
        <v>0.03</v>
      </c>
      <c r="X252" s="88">
        <v>0.03</v>
      </c>
      <c r="Y252" s="88">
        <v>0.03</v>
      </c>
      <c r="Z252" s="88">
        <v>0.03</v>
      </c>
      <c r="AA252" s="88">
        <v>0.03</v>
      </c>
      <c r="AB252" s="89" t="s">
        <v>240</v>
      </c>
      <c r="AL252" s="91" t="s">
        <v>238</v>
      </c>
    </row>
    <row r="253" spans="1:38" x14ac:dyDescent="0.25">
      <c r="A253" s="87" t="s">
        <v>262</v>
      </c>
      <c r="B253" s="88">
        <v>48.6</v>
      </c>
      <c r="C253" s="88">
        <v>43.2</v>
      </c>
      <c r="D253" s="88">
        <v>44.2</v>
      </c>
      <c r="E253" s="88">
        <v>47.9</v>
      </c>
      <c r="F253" s="88">
        <v>47.9</v>
      </c>
      <c r="G253" s="88">
        <v>39.4</v>
      </c>
      <c r="H253" s="88">
        <v>41.3</v>
      </c>
      <c r="I253" s="88">
        <v>36.9</v>
      </c>
      <c r="J253" s="88">
        <v>36.4</v>
      </c>
      <c r="K253" s="89" t="s">
        <v>240</v>
      </c>
      <c r="R253" s="87" t="s">
        <v>262</v>
      </c>
      <c r="S253" s="90">
        <v>0.05</v>
      </c>
      <c r="T253" s="90">
        <v>0.04</v>
      </c>
      <c r="U253" s="90">
        <v>0.04</v>
      </c>
      <c r="V253" s="90">
        <v>0.04</v>
      </c>
      <c r="W253" s="90">
        <v>0.04</v>
      </c>
      <c r="X253" s="90">
        <v>0.03</v>
      </c>
      <c r="Y253" s="90">
        <v>0.03</v>
      </c>
      <c r="Z253" s="90">
        <v>0.03</v>
      </c>
      <c r="AA253" s="90">
        <v>0.03</v>
      </c>
      <c r="AB253" s="91" t="s">
        <v>240</v>
      </c>
      <c r="AL253" s="91" t="s">
        <v>238</v>
      </c>
    </row>
    <row r="254" spans="1:38" x14ac:dyDescent="0.25">
      <c r="A254" s="87" t="s">
        <v>263</v>
      </c>
      <c r="B254" s="90">
        <v>395.62</v>
      </c>
      <c r="C254" s="90">
        <v>391.31</v>
      </c>
      <c r="D254" s="90">
        <v>321.35000000000002</v>
      </c>
      <c r="E254" s="90">
        <v>287.98</v>
      </c>
      <c r="F254" s="90">
        <v>280.87</v>
      </c>
      <c r="G254" s="90">
        <v>154.72</v>
      </c>
      <c r="H254" s="90">
        <v>157.03</v>
      </c>
      <c r="I254" s="90">
        <v>170.66</v>
      </c>
      <c r="J254" s="90">
        <v>141.91999999999999</v>
      </c>
      <c r="K254" s="91" t="s">
        <v>240</v>
      </c>
      <c r="R254" s="87" t="s">
        <v>263</v>
      </c>
      <c r="S254" s="88">
        <v>0.8</v>
      </c>
      <c r="T254" s="88">
        <v>0.52</v>
      </c>
      <c r="U254" s="88">
        <v>0.25</v>
      </c>
      <c r="V254" s="88">
        <v>0.27</v>
      </c>
      <c r="W254" s="88">
        <v>0.23</v>
      </c>
      <c r="X254" s="88">
        <v>0.11</v>
      </c>
      <c r="Y254" s="88">
        <v>0.1</v>
      </c>
      <c r="Z254" s="88">
        <v>0.1</v>
      </c>
      <c r="AA254" s="88">
        <v>7.0000000000000007E-2</v>
      </c>
      <c r="AB254" s="89" t="s">
        <v>240</v>
      </c>
      <c r="AL254" s="91" t="s">
        <v>238</v>
      </c>
    </row>
    <row r="255" spans="1:38" x14ac:dyDescent="0.25">
      <c r="A255" s="87" t="s">
        <v>264</v>
      </c>
      <c r="B255" s="88">
        <v>13.12</v>
      </c>
      <c r="C255" s="88">
        <v>11.63</v>
      </c>
      <c r="D255" s="88">
        <v>10.88</v>
      </c>
      <c r="E255" s="88">
        <v>10.25</v>
      </c>
      <c r="F255" s="88">
        <v>9.0399999999999991</v>
      </c>
      <c r="G255" s="88">
        <v>8.82</v>
      </c>
      <c r="H255" s="88">
        <v>8.83</v>
      </c>
      <c r="I255" s="88">
        <v>14.46</v>
      </c>
      <c r="J255" s="88">
        <v>9.6</v>
      </c>
      <c r="K255" s="89" t="s">
        <v>240</v>
      </c>
      <c r="R255" s="87" t="s">
        <v>264</v>
      </c>
      <c r="S255" s="90">
        <v>0.03</v>
      </c>
      <c r="T255" s="90">
        <v>0.03</v>
      </c>
      <c r="U255" s="90">
        <v>0.02</v>
      </c>
      <c r="V255" s="90">
        <v>0.02</v>
      </c>
      <c r="W255" s="90">
        <v>0.02</v>
      </c>
      <c r="X255" s="90">
        <v>0.01</v>
      </c>
      <c r="Y255" s="90">
        <v>0.01</v>
      </c>
      <c r="Z255" s="90">
        <v>0.02</v>
      </c>
      <c r="AA255" s="90">
        <v>0.01</v>
      </c>
      <c r="AB255" s="91" t="s">
        <v>240</v>
      </c>
      <c r="AL255" s="91" t="s">
        <v>238</v>
      </c>
    </row>
    <row r="256" spans="1:38" x14ac:dyDescent="0.25">
      <c r="A256" s="87" t="s">
        <v>265</v>
      </c>
      <c r="B256" s="90">
        <v>7.02</v>
      </c>
      <c r="C256" s="90">
        <v>8.77</v>
      </c>
      <c r="D256" s="90">
        <v>8.85</v>
      </c>
      <c r="E256" s="90">
        <v>12.22</v>
      </c>
      <c r="F256" s="90">
        <v>12.59</v>
      </c>
      <c r="G256" s="90">
        <v>13.41</v>
      </c>
      <c r="H256" s="90">
        <v>14.13</v>
      </c>
      <c r="I256" s="90">
        <v>11.55</v>
      </c>
      <c r="J256" s="90">
        <v>12.06</v>
      </c>
      <c r="K256" s="91" t="s">
        <v>240</v>
      </c>
      <c r="R256" s="87" t="s">
        <v>265</v>
      </c>
      <c r="S256" s="88">
        <v>0.01</v>
      </c>
      <c r="T256" s="88">
        <v>0.01</v>
      </c>
      <c r="U256" s="88">
        <v>0.01</v>
      </c>
      <c r="V256" s="88">
        <v>0.01</v>
      </c>
      <c r="W256" s="88">
        <v>0.01</v>
      </c>
      <c r="X256" s="88">
        <v>0.01</v>
      </c>
      <c r="Y256" s="88">
        <v>0.01</v>
      </c>
      <c r="Z256" s="88">
        <v>0.01</v>
      </c>
      <c r="AA256" s="88">
        <v>0.01</v>
      </c>
      <c r="AB256" s="89" t="s">
        <v>240</v>
      </c>
      <c r="AL256" s="91" t="s">
        <v>238</v>
      </c>
    </row>
    <row r="257" spans="1:38" x14ac:dyDescent="0.25">
      <c r="A257" s="87" t="s">
        <v>266</v>
      </c>
      <c r="B257" s="88">
        <v>4.1100000000000003</v>
      </c>
      <c r="C257" s="88">
        <v>3.18</v>
      </c>
      <c r="D257" s="88">
        <v>3.77</v>
      </c>
      <c r="E257" s="88">
        <v>2.48</v>
      </c>
      <c r="F257" s="88">
        <v>2.75</v>
      </c>
      <c r="G257" s="88">
        <v>3.12</v>
      </c>
      <c r="H257" s="88">
        <v>2.52</v>
      </c>
      <c r="I257" s="88">
        <v>3.82</v>
      </c>
      <c r="J257" s="88">
        <v>2.88</v>
      </c>
      <c r="K257" s="89" t="s">
        <v>240</v>
      </c>
      <c r="R257" s="87" t="s">
        <v>266</v>
      </c>
      <c r="S257" s="91">
        <v>0</v>
      </c>
      <c r="T257" s="91">
        <v>0</v>
      </c>
      <c r="U257" s="91">
        <v>0</v>
      </c>
      <c r="V257" s="91">
        <v>0</v>
      </c>
      <c r="W257" s="91">
        <v>0</v>
      </c>
      <c r="X257" s="91">
        <v>0</v>
      </c>
      <c r="Y257" s="91">
        <v>0</v>
      </c>
      <c r="Z257" s="91">
        <v>0</v>
      </c>
      <c r="AA257" s="91">
        <v>0</v>
      </c>
      <c r="AB257" s="91" t="s">
        <v>240</v>
      </c>
      <c r="AL257" s="91" t="s">
        <v>238</v>
      </c>
    </row>
    <row r="258" spans="1:38" x14ac:dyDescent="0.25">
      <c r="A258" s="87" t="s">
        <v>267</v>
      </c>
      <c r="B258" s="90">
        <v>13.95</v>
      </c>
      <c r="C258" s="90">
        <v>8.49</v>
      </c>
      <c r="D258" s="90">
        <v>9.09</v>
      </c>
      <c r="E258" s="90">
        <v>8.42</v>
      </c>
      <c r="F258" s="90">
        <v>7.61</v>
      </c>
      <c r="G258" s="91">
        <v>7</v>
      </c>
      <c r="H258" s="90">
        <v>8.17</v>
      </c>
      <c r="I258" s="90">
        <v>7.24</v>
      </c>
      <c r="J258" s="90">
        <v>7.08</v>
      </c>
      <c r="K258" s="90">
        <v>7.1</v>
      </c>
      <c r="R258" s="87" t="s">
        <v>267</v>
      </c>
      <c r="S258" s="88">
        <v>0.01</v>
      </c>
      <c r="T258" s="88">
        <v>0.01</v>
      </c>
      <c r="U258" s="88">
        <v>0.01</v>
      </c>
      <c r="V258" s="88">
        <v>0.01</v>
      </c>
      <c r="W258" s="89">
        <v>0</v>
      </c>
      <c r="X258" s="89">
        <v>0</v>
      </c>
      <c r="Y258" s="89">
        <v>0</v>
      </c>
      <c r="Z258" s="89">
        <v>0</v>
      </c>
      <c r="AA258" s="89">
        <v>0</v>
      </c>
      <c r="AB258" s="89" t="s">
        <v>240</v>
      </c>
      <c r="AL258" s="91" t="s">
        <v>238</v>
      </c>
    </row>
    <row r="260" spans="1:38" x14ac:dyDescent="0.25">
      <c r="A260" s="83" t="s">
        <v>506</v>
      </c>
      <c r="R260" s="83" t="s">
        <v>506</v>
      </c>
    </row>
    <row r="261" spans="1:38" x14ac:dyDescent="0.25">
      <c r="A261" s="83" t="s">
        <v>240</v>
      </c>
      <c r="B261" s="82" t="s">
        <v>507</v>
      </c>
      <c r="R261" s="83" t="s">
        <v>240</v>
      </c>
      <c r="S261" s="82" t="s">
        <v>507</v>
      </c>
    </row>
    <row r="262" spans="1:38" x14ac:dyDescent="0.25">
      <c r="A262" s="83" t="s">
        <v>508</v>
      </c>
      <c r="R262" s="83" t="s">
        <v>508</v>
      </c>
    </row>
    <row r="263" spans="1:38" x14ac:dyDescent="0.25">
      <c r="A263" s="83" t="s">
        <v>595</v>
      </c>
      <c r="B263" s="149" t="s">
        <v>596</v>
      </c>
      <c r="R263" s="83" t="s">
        <v>595</v>
      </c>
      <c r="S263" s="149" t="s">
        <v>596</v>
      </c>
    </row>
    <row r="265" spans="1:38" x14ac:dyDescent="0.25">
      <c r="R265" s="83" t="s">
        <v>218</v>
      </c>
      <c r="T265" s="82" t="s">
        <v>57</v>
      </c>
    </row>
    <row r="266" spans="1:38" x14ac:dyDescent="0.25">
      <c r="A266" s="83" t="s">
        <v>218</v>
      </c>
      <c r="C266" s="82" t="s">
        <v>57</v>
      </c>
      <c r="R266" s="83" t="s">
        <v>592</v>
      </c>
      <c r="T266" s="82" t="s">
        <v>616</v>
      </c>
    </row>
    <row r="267" spans="1:38" x14ac:dyDescent="0.25">
      <c r="A267" s="83" t="s">
        <v>592</v>
      </c>
      <c r="C267" s="82" t="s">
        <v>616</v>
      </c>
      <c r="R267" s="83" t="s">
        <v>501</v>
      </c>
      <c r="T267" s="82" t="s">
        <v>608</v>
      </c>
    </row>
    <row r="268" spans="1:38" x14ac:dyDescent="0.25">
      <c r="A268" s="83" t="s">
        <v>501</v>
      </c>
      <c r="C268" s="82" t="s">
        <v>608</v>
      </c>
      <c r="R268" s="83" t="s">
        <v>601</v>
      </c>
      <c r="T268" s="82" t="s">
        <v>602</v>
      </c>
    </row>
    <row r="269" spans="1:38" x14ac:dyDescent="0.25">
      <c r="A269" s="83" t="s">
        <v>222</v>
      </c>
      <c r="C269" s="82" t="s">
        <v>603</v>
      </c>
      <c r="R269" s="83" t="s">
        <v>222</v>
      </c>
      <c r="T269" s="82" t="s">
        <v>617</v>
      </c>
    </row>
    <row r="271" spans="1:38" x14ac:dyDescent="0.25">
      <c r="A271" s="84" t="s">
        <v>224</v>
      </c>
      <c r="B271" s="107" t="s">
        <v>226</v>
      </c>
      <c r="C271" s="107" t="s">
        <v>227</v>
      </c>
      <c r="D271" s="107" t="s">
        <v>228</v>
      </c>
      <c r="E271" s="107" t="s">
        <v>229</v>
      </c>
      <c r="F271" s="107" t="s">
        <v>230</v>
      </c>
      <c r="G271" s="107" t="s">
        <v>231</v>
      </c>
      <c r="H271" s="107" t="s">
        <v>232</v>
      </c>
      <c r="I271" s="107" t="s">
        <v>233</v>
      </c>
      <c r="J271" s="107" t="s">
        <v>234</v>
      </c>
      <c r="K271" s="107" t="s">
        <v>235</v>
      </c>
      <c r="R271" s="84" t="s">
        <v>224</v>
      </c>
      <c r="S271" s="107" t="s">
        <v>226</v>
      </c>
      <c r="T271" s="107" t="s">
        <v>227</v>
      </c>
      <c r="U271" s="107" t="s">
        <v>228</v>
      </c>
      <c r="V271" s="107" t="s">
        <v>229</v>
      </c>
      <c r="W271" s="107" t="s">
        <v>230</v>
      </c>
      <c r="X271" s="107" t="s">
        <v>231</v>
      </c>
      <c r="Y271" s="107" t="s">
        <v>232</v>
      </c>
      <c r="Z271" s="107" t="s">
        <v>233</v>
      </c>
      <c r="AA271" s="107" t="s">
        <v>234</v>
      </c>
      <c r="AB271" s="107" t="s">
        <v>235</v>
      </c>
      <c r="AL271" s="153" t="s">
        <v>238</v>
      </c>
    </row>
    <row r="272" spans="1:38" x14ac:dyDescent="0.25">
      <c r="A272" s="85" t="s">
        <v>237</v>
      </c>
      <c r="B272" s="86" t="s">
        <v>238</v>
      </c>
      <c r="C272" s="86" t="s">
        <v>238</v>
      </c>
      <c r="D272" s="86" t="s">
        <v>238</v>
      </c>
      <c r="E272" s="86" t="s">
        <v>238</v>
      </c>
      <c r="F272" s="86" t="s">
        <v>238</v>
      </c>
      <c r="G272" s="86" t="s">
        <v>238</v>
      </c>
      <c r="H272" s="86" t="s">
        <v>238</v>
      </c>
      <c r="I272" s="86" t="s">
        <v>238</v>
      </c>
      <c r="J272" s="86" t="s">
        <v>238</v>
      </c>
      <c r="K272" s="86" t="s">
        <v>238</v>
      </c>
      <c r="R272" s="85" t="s">
        <v>237</v>
      </c>
      <c r="S272" s="86" t="s">
        <v>238</v>
      </c>
      <c r="T272" s="86" t="s">
        <v>238</v>
      </c>
      <c r="U272" s="86" t="s">
        <v>238</v>
      </c>
      <c r="V272" s="86" t="s">
        <v>238</v>
      </c>
      <c r="W272" s="86" t="s">
        <v>238</v>
      </c>
      <c r="X272" s="86" t="s">
        <v>238</v>
      </c>
      <c r="Y272" s="86" t="s">
        <v>238</v>
      </c>
      <c r="Z272" s="86" t="s">
        <v>238</v>
      </c>
      <c r="AA272" s="86" t="s">
        <v>238</v>
      </c>
      <c r="AB272" s="86" t="s">
        <v>238</v>
      </c>
      <c r="AL272" t="s">
        <v>238</v>
      </c>
    </row>
    <row r="273" spans="1:38" x14ac:dyDescent="0.25">
      <c r="A273" s="87" t="s">
        <v>239</v>
      </c>
      <c r="B273" s="88">
        <v>37329.230000000003</v>
      </c>
      <c r="C273" s="88">
        <v>34165.129999999997</v>
      </c>
      <c r="D273" s="88">
        <v>32623.91</v>
      </c>
      <c r="E273" s="88">
        <v>32666.75</v>
      </c>
      <c r="F273" s="88">
        <v>32421.54</v>
      </c>
      <c r="G273" s="88">
        <v>32260.91</v>
      </c>
      <c r="H273" s="88">
        <v>32893.47</v>
      </c>
      <c r="I273" s="88">
        <v>33425.74</v>
      </c>
      <c r="J273" s="88">
        <v>33718.15</v>
      </c>
      <c r="K273" s="89" t="s">
        <v>240</v>
      </c>
      <c r="R273" s="87" t="s">
        <v>239</v>
      </c>
      <c r="S273" s="90">
        <v>0.6</v>
      </c>
      <c r="T273" s="90">
        <v>0.56999999999999995</v>
      </c>
      <c r="U273" s="90">
        <v>0.56000000000000005</v>
      </c>
      <c r="V273" s="90">
        <v>0.54</v>
      </c>
      <c r="W273" s="90">
        <v>0.53</v>
      </c>
      <c r="X273" s="90">
        <v>0.5</v>
      </c>
      <c r="Y273" s="90">
        <v>0.49</v>
      </c>
      <c r="Z273" s="90">
        <v>0.48</v>
      </c>
      <c r="AA273" s="90">
        <v>0.47</v>
      </c>
      <c r="AB273" s="91" t="s">
        <v>240</v>
      </c>
      <c r="AL273" s="91" t="s">
        <v>238</v>
      </c>
    </row>
    <row r="274" spans="1:38" x14ac:dyDescent="0.25">
      <c r="A274" s="87" t="s">
        <v>241</v>
      </c>
      <c r="B274" s="90">
        <v>1543.82</v>
      </c>
      <c r="C274" s="90">
        <v>1310.73</v>
      </c>
      <c r="D274" s="90">
        <v>1228.3499999999999</v>
      </c>
      <c r="E274" s="90">
        <v>1288.67</v>
      </c>
      <c r="F274" s="90">
        <v>1331.61</v>
      </c>
      <c r="G274" s="90">
        <v>1331.39</v>
      </c>
      <c r="H274" s="90">
        <v>1395.38</v>
      </c>
      <c r="I274" s="90">
        <v>1428.34</v>
      </c>
      <c r="J274" s="90">
        <v>1428.12</v>
      </c>
      <c r="K274" s="91" t="s">
        <v>240</v>
      </c>
      <c r="R274" s="87" t="s">
        <v>241</v>
      </c>
      <c r="S274" s="88">
        <v>0.63</v>
      </c>
      <c r="T274" s="88">
        <v>0.56999999999999995</v>
      </c>
      <c r="U274" s="88">
        <v>0.56000000000000005</v>
      </c>
      <c r="V274" s="88">
        <v>0.56000000000000005</v>
      </c>
      <c r="W274" s="88">
        <v>0.56000000000000005</v>
      </c>
      <c r="X274" s="88">
        <v>0.54</v>
      </c>
      <c r="Y274" s="88">
        <v>0.55000000000000004</v>
      </c>
      <c r="Z274" s="88">
        <v>0.54</v>
      </c>
      <c r="AA274" s="88">
        <v>0.54</v>
      </c>
      <c r="AB274" s="89" t="s">
        <v>240</v>
      </c>
      <c r="AL274" s="91" t="s">
        <v>238</v>
      </c>
    </row>
    <row r="275" spans="1:38" x14ac:dyDescent="0.25">
      <c r="A275" s="87" t="s">
        <v>242</v>
      </c>
      <c r="B275" s="88">
        <v>615.99</v>
      </c>
      <c r="C275" s="88">
        <v>510.88</v>
      </c>
      <c r="D275" s="88">
        <v>568.98</v>
      </c>
      <c r="E275" s="88">
        <v>684.88</v>
      </c>
      <c r="F275" s="88">
        <v>1012.09</v>
      </c>
      <c r="G275" s="88">
        <v>689.79</v>
      </c>
      <c r="H275" s="88">
        <v>708.61</v>
      </c>
      <c r="I275" s="88">
        <v>700.6</v>
      </c>
      <c r="J275" s="88">
        <v>629.30999999999995</v>
      </c>
      <c r="K275" s="89" t="s">
        <v>240</v>
      </c>
      <c r="R275" s="87" t="s">
        <v>242</v>
      </c>
      <c r="S275" s="90">
        <v>1.83</v>
      </c>
      <c r="T275" s="90">
        <v>1.62</v>
      </c>
      <c r="U275" s="90">
        <v>2.13</v>
      </c>
      <c r="V275" s="90">
        <v>2.2000000000000002</v>
      </c>
      <c r="W275" s="90">
        <v>2.82</v>
      </c>
      <c r="X275" s="90">
        <v>1.83</v>
      </c>
      <c r="Y275" s="90">
        <v>1.87</v>
      </c>
      <c r="Z275" s="90">
        <v>1.6</v>
      </c>
      <c r="AA275" s="90">
        <v>1.27</v>
      </c>
      <c r="AB275" s="91" t="s">
        <v>240</v>
      </c>
      <c r="AL275" s="91" t="s">
        <v>238</v>
      </c>
    </row>
    <row r="276" spans="1:38" x14ac:dyDescent="0.25">
      <c r="A276" s="87" t="s">
        <v>243</v>
      </c>
      <c r="B276" s="90">
        <v>428.58</v>
      </c>
      <c r="C276" s="90">
        <v>371.59</v>
      </c>
      <c r="D276" s="90">
        <v>515.91999999999996</v>
      </c>
      <c r="E276" s="90">
        <v>438.99</v>
      </c>
      <c r="F276" s="90">
        <v>313.54000000000002</v>
      </c>
      <c r="G276" s="90">
        <v>327.54000000000002</v>
      </c>
      <c r="H276" s="90">
        <v>343.14</v>
      </c>
      <c r="I276" s="90">
        <v>303.44</v>
      </c>
      <c r="J276" s="90">
        <v>327.33999999999997</v>
      </c>
      <c r="K276" s="91" t="s">
        <v>240</v>
      </c>
      <c r="R276" s="87" t="s">
        <v>243</v>
      </c>
      <c r="S276" s="88">
        <v>0.24</v>
      </c>
      <c r="T276" s="88">
        <v>0.23</v>
      </c>
      <c r="U276" s="88">
        <v>0.32</v>
      </c>
      <c r="V276" s="88">
        <v>0.26</v>
      </c>
      <c r="W276" s="88">
        <v>0.17</v>
      </c>
      <c r="X276" s="88">
        <v>0.18</v>
      </c>
      <c r="Y276" s="88">
        <v>0.18</v>
      </c>
      <c r="Z276" s="88">
        <v>0.14000000000000001</v>
      </c>
      <c r="AA276" s="88">
        <v>0.14000000000000001</v>
      </c>
      <c r="AB276" s="89" t="s">
        <v>240</v>
      </c>
      <c r="AL276" s="91" t="s">
        <v>238</v>
      </c>
    </row>
    <row r="277" spans="1:38" x14ac:dyDescent="0.25">
      <c r="A277" s="87" t="s">
        <v>244</v>
      </c>
      <c r="B277" s="88">
        <v>64.790000000000006</v>
      </c>
      <c r="C277" s="88">
        <v>86.92</v>
      </c>
      <c r="D277" s="88">
        <v>66.430000000000007</v>
      </c>
      <c r="E277" s="88">
        <v>25.1</v>
      </c>
      <c r="F277" s="88">
        <v>29.6</v>
      </c>
      <c r="G277" s="88">
        <v>32.630000000000003</v>
      </c>
      <c r="H277" s="88">
        <v>24.8</v>
      </c>
      <c r="I277" s="89">
        <v>23</v>
      </c>
      <c r="J277" s="88">
        <v>27.95</v>
      </c>
      <c r="K277" s="89" t="s">
        <v>240</v>
      </c>
      <c r="R277" s="87" t="s">
        <v>244</v>
      </c>
      <c r="S277" s="90">
        <v>7.0000000000000007E-2</v>
      </c>
      <c r="T277" s="90">
        <v>0.09</v>
      </c>
      <c r="U277" s="90">
        <v>7.0000000000000007E-2</v>
      </c>
      <c r="V277" s="90">
        <v>0.02</v>
      </c>
      <c r="W277" s="90">
        <v>0.03</v>
      </c>
      <c r="X277" s="90">
        <v>0.03</v>
      </c>
      <c r="Y277" s="90">
        <v>0.02</v>
      </c>
      <c r="Z277" s="90">
        <v>0.02</v>
      </c>
      <c r="AA277" s="90">
        <v>0.02</v>
      </c>
      <c r="AB277" s="91" t="s">
        <v>240</v>
      </c>
      <c r="AL277" s="91" t="s">
        <v>238</v>
      </c>
    </row>
    <row r="278" spans="1:38" x14ac:dyDescent="0.25">
      <c r="A278" s="87" t="s">
        <v>245</v>
      </c>
      <c r="B278" s="90">
        <v>2622.72</v>
      </c>
      <c r="C278" s="90">
        <v>2530.5700000000002</v>
      </c>
      <c r="D278" s="90">
        <v>2427.77</v>
      </c>
      <c r="E278" s="90">
        <v>2383.19</v>
      </c>
      <c r="F278" s="90">
        <v>2264.9899999999998</v>
      </c>
      <c r="G278" s="90">
        <v>2316.4499999999998</v>
      </c>
      <c r="H278" s="90">
        <v>2365.56</v>
      </c>
      <c r="I278" s="90">
        <v>2274.06</v>
      </c>
      <c r="J278" s="90">
        <v>2263.4299999999998</v>
      </c>
      <c r="K278" s="91" t="s">
        <v>240</v>
      </c>
      <c r="R278" s="87" t="s">
        <v>245</v>
      </c>
      <c r="S278" s="88">
        <v>0.17</v>
      </c>
      <c r="T278" s="88">
        <v>0.17</v>
      </c>
      <c r="U278" s="88">
        <v>0.15</v>
      </c>
      <c r="V278" s="88">
        <v>0.14000000000000001</v>
      </c>
      <c r="W278" s="88">
        <v>0.14000000000000001</v>
      </c>
      <c r="X278" s="88">
        <v>0.13</v>
      </c>
      <c r="Y278" s="88">
        <v>0.13</v>
      </c>
      <c r="Z278" s="88">
        <v>0.12</v>
      </c>
      <c r="AA278" s="88">
        <v>0.12</v>
      </c>
      <c r="AB278" s="89" t="s">
        <v>240</v>
      </c>
      <c r="AL278" s="91" t="s">
        <v>238</v>
      </c>
    </row>
    <row r="279" spans="1:38" x14ac:dyDescent="0.25">
      <c r="A279" s="87" t="s">
        <v>246</v>
      </c>
      <c r="B279" s="88">
        <v>47.92</v>
      </c>
      <c r="C279" s="88">
        <v>52.83</v>
      </c>
      <c r="D279" s="88">
        <v>54.91</v>
      </c>
      <c r="E279" s="88">
        <v>53.76</v>
      </c>
      <c r="F279" s="88">
        <v>31.25</v>
      </c>
      <c r="G279" s="88">
        <v>41.57</v>
      </c>
      <c r="H279" s="88">
        <v>30.26</v>
      </c>
      <c r="I279" s="88">
        <v>42.35</v>
      </c>
      <c r="J279" s="88">
        <v>103.19</v>
      </c>
      <c r="K279" s="89" t="s">
        <v>240</v>
      </c>
      <c r="R279" s="87" t="s">
        <v>246</v>
      </c>
      <c r="S279" s="90">
        <v>0.4</v>
      </c>
      <c r="T279" s="90">
        <v>0.44</v>
      </c>
      <c r="U279" s="90">
        <v>0.44</v>
      </c>
      <c r="V279" s="90">
        <v>0.41</v>
      </c>
      <c r="W279" s="90">
        <v>0.22</v>
      </c>
      <c r="X279" s="90">
        <v>0.26</v>
      </c>
      <c r="Y279" s="90">
        <v>0.16</v>
      </c>
      <c r="Z279" s="90">
        <v>0.23</v>
      </c>
      <c r="AA279" s="90">
        <v>0.56000000000000005</v>
      </c>
      <c r="AB279" s="91" t="s">
        <v>240</v>
      </c>
      <c r="AL279" s="91" t="s">
        <v>238</v>
      </c>
    </row>
    <row r="280" spans="1:38" x14ac:dyDescent="0.25">
      <c r="A280" s="87" t="s">
        <v>247</v>
      </c>
      <c r="B280" s="90">
        <v>583.34</v>
      </c>
      <c r="C280" s="90">
        <v>572.82000000000005</v>
      </c>
      <c r="D280" s="90">
        <v>520.52</v>
      </c>
      <c r="E280" s="90">
        <v>676.15</v>
      </c>
      <c r="F280" s="90">
        <v>702.1</v>
      </c>
      <c r="G280" s="90">
        <v>753.84</v>
      </c>
      <c r="H280" s="90">
        <v>742.67</v>
      </c>
      <c r="I280" s="90">
        <v>789.24</v>
      </c>
      <c r="J280" s="91">
        <v>739</v>
      </c>
      <c r="K280" s="91" t="s">
        <v>240</v>
      </c>
      <c r="R280" s="87" t="s">
        <v>247</v>
      </c>
      <c r="S280" s="88">
        <v>1.34</v>
      </c>
      <c r="T280" s="88">
        <v>1.57</v>
      </c>
      <c r="U280" s="88">
        <v>1.07</v>
      </c>
      <c r="V280" s="88">
        <v>1.04</v>
      </c>
      <c r="W280" s="88">
        <v>1.25</v>
      </c>
      <c r="X280" s="88">
        <v>0.94</v>
      </c>
      <c r="Y280" s="88">
        <v>0.88</v>
      </c>
      <c r="Z280" s="88">
        <v>0.92</v>
      </c>
      <c r="AA280" s="88">
        <v>0.79</v>
      </c>
      <c r="AB280" s="89" t="s">
        <v>240</v>
      </c>
      <c r="AL280" s="91" t="s">
        <v>238</v>
      </c>
    </row>
    <row r="281" spans="1:38" x14ac:dyDescent="0.25">
      <c r="A281" s="87" t="s">
        <v>248</v>
      </c>
      <c r="B281" s="88">
        <v>498.23</v>
      </c>
      <c r="C281" s="88">
        <v>595.19000000000005</v>
      </c>
      <c r="D281" s="88">
        <v>679.62</v>
      </c>
      <c r="E281" s="88">
        <v>701.17</v>
      </c>
      <c r="F281" s="88">
        <v>642.67999999999995</v>
      </c>
      <c r="G281" s="88">
        <v>706.66</v>
      </c>
      <c r="H281" s="88">
        <v>674.88</v>
      </c>
      <c r="I281" s="150">
        <v>601.64</v>
      </c>
      <c r="J281" s="150">
        <v>655.1</v>
      </c>
      <c r="K281" s="89" t="s">
        <v>240</v>
      </c>
      <c r="R281" s="87" t="s">
        <v>248</v>
      </c>
      <c r="S281" s="90">
        <v>0.56000000000000005</v>
      </c>
      <c r="T281" s="90">
        <v>0.83</v>
      </c>
      <c r="U281" s="90">
        <v>0.95</v>
      </c>
      <c r="V281" s="90">
        <v>0.9</v>
      </c>
      <c r="W281" s="90">
        <v>0.83</v>
      </c>
      <c r="X281" s="90">
        <v>0.94</v>
      </c>
      <c r="Y281" s="90">
        <v>0.87</v>
      </c>
      <c r="Z281" s="150">
        <v>0.75</v>
      </c>
      <c r="AA281" s="150">
        <v>0.93</v>
      </c>
      <c r="AB281" s="91" t="s">
        <v>240</v>
      </c>
      <c r="AL281" s="91" t="s">
        <v>238</v>
      </c>
    </row>
    <row r="282" spans="1:38" x14ac:dyDescent="0.25">
      <c r="A282" s="87" t="s">
        <v>249</v>
      </c>
      <c r="B282" s="90">
        <v>2684.51</v>
      </c>
      <c r="C282" s="90">
        <v>2194.08</v>
      </c>
      <c r="D282" s="90">
        <v>1745.62</v>
      </c>
      <c r="E282" s="91">
        <v>1560</v>
      </c>
      <c r="F282" s="90">
        <v>1902.92</v>
      </c>
      <c r="G282" s="90">
        <v>1905.11</v>
      </c>
      <c r="H282" s="90">
        <v>2059.16</v>
      </c>
      <c r="I282" s="90">
        <v>2116.58</v>
      </c>
      <c r="J282" s="90">
        <v>2271.71</v>
      </c>
      <c r="K282" s="91" t="s">
        <v>240</v>
      </c>
      <c r="R282" s="87" t="s">
        <v>249</v>
      </c>
      <c r="S282" s="88">
        <v>0.46</v>
      </c>
      <c r="T282" s="88">
        <v>0.44</v>
      </c>
      <c r="U282" s="88">
        <v>0.38</v>
      </c>
      <c r="V282" s="88">
        <v>0.33</v>
      </c>
      <c r="W282" s="88">
        <v>0.38</v>
      </c>
      <c r="X282" s="88">
        <v>0.36</v>
      </c>
      <c r="Y282" s="88">
        <v>0.37</v>
      </c>
      <c r="Z282" s="88">
        <v>0.36</v>
      </c>
      <c r="AA282" s="88">
        <v>0.35</v>
      </c>
      <c r="AB282" s="89" t="s">
        <v>240</v>
      </c>
      <c r="AL282" s="91" t="s">
        <v>238</v>
      </c>
    </row>
    <row r="283" spans="1:38" x14ac:dyDescent="0.25">
      <c r="A283" s="87" t="s">
        <v>250</v>
      </c>
      <c r="B283" s="88">
        <v>2282.13</v>
      </c>
      <c r="C283" s="88">
        <v>2212.4699999999998</v>
      </c>
      <c r="D283" s="88">
        <v>2349.1</v>
      </c>
      <c r="E283" s="89">
        <v>2478</v>
      </c>
      <c r="F283" s="88">
        <v>2232.3200000000002</v>
      </c>
      <c r="G283" s="88">
        <v>2188.08</v>
      </c>
      <c r="H283" s="88">
        <v>2094.9899999999998</v>
      </c>
      <c r="I283" s="88">
        <v>1843.33</v>
      </c>
      <c r="J283" s="88">
        <v>2049.5500000000002</v>
      </c>
      <c r="K283" s="89" t="s">
        <v>240</v>
      </c>
      <c r="R283" s="87" t="s">
        <v>250</v>
      </c>
      <c r="S283" s="90">
        <v>0.28000000000000003</v>
      </c>
      <c r="T283" s="90">
        <v>0.28999999999999998</v>
      </c>
      <c r="U283" s="90">
        <v>0.31</v>
      </c>
      <c r="V283" s="90">
        <v>0.32</v>
      </c>
      <c r="W283" s="90">
        <v>0.28999999999999998</v>
      </c>
      <c r="X283" s="90">
        <v>0.28000000000000003</v>
      </c>
      <c r="Y283" s="90">
        <v>0.26</v>
      </c>
      <c r="Z283" s="90">
        <v>0.23</v>
      </c>
      <c r="AA283" s="90">
        <v>0.24</v>
      </c>
      <c r="AB283" s="91" t="s">
        <v>240</v>
      </c>
      <c r="AL283" s="91" t="s">
        <v>238</v>
      </c>
    </row>
    <row r="284" spans="1:38" x14ac:dyDescent="0.25">
      <c r="A284" s="87" t="s">
        <v>251</v>
      </c>
      <c r="B284" s="90">
        <v>462.93</v>
      </c>
      <c r="C284" s="90">
        <v>473.65</v>
      </c>
      <c r="D284" s="90">
        <v>509.58</v>
      </c>
      <c r="E284" s="90">
        <v>432.54</v>
      </c>
      <c r="F284" s="90">
        <v>387.6</v>
      </c>
      <c r="G284" s="90">
        <v>355.98</v>
      </c>
      <c r="H284" s="90">
        <v>394.22</v>
      </c>
      <c r="I284" s="90">
        <v>383.99</v>
      </c>
      <c r="J284" s="90">
        <v>391.88</v>
      </c>
      <c r="K284" s="91" t="s">
        <v>240</v>
      </c>
      <c r="R284" s="87" t="s">
        <v>251</v>
      </c>
      <c r="S284" s="88">
        <v>1.53</v>
      </c>
      <c r="T284" s="88">
        <v>1.6</v>
      </c>
      <c r="U284" s="88">
        <v>1.76</v>
      </c>
      <c r="V284" s="88">
        <v>1.45</v>
      </c>
      <c r="W284" s="88">
        <v>1.25</v>
      </c>
      <c r="X284" s="88">
        <v>1.04</v>
      </c>
      <c r="Y284" s="88">
        <v>1.1100000000000001</v>
      </c>
      <c r="Z284" s="88">
        <v>1.03</v>
      </c>
      <c r="AA284" s="88">
        <v>1.1000000000000001</v>
      </c>
      <c r="AB284" s="89" t="s">
        <v>240</v>
      </c>
      <c r="AL284" s="91" t="s">
        <v>238</v>
      </c>
    </row>
    <row r="285" spans="1:38" x14ac:dyDescent="0.25">
      <c r="A285" s="87" t="s">
        <v>252</v>
      </c>
      <c r="B285" s="88">
        <v>7850.09</v>
      </c>
      <c r="C285" s="88">
        <v>6722.25</v>
      </c>
      <c r="D285" s="88">
        <v>6229.42</v>
      </c>
      <c r="E285" s="88">
        <v>6078.63</v>
      </c>
      <c r="F285" s="88">
        <v>6178.81</v>
      </c>
      <c r="G285" s="88">
        <v>6242.23</v>
      </c>
      <c r="H285" s="88">
        <v>6171.72</v>
      </c>
      <c r="I285" s="88">
        <v>6252.08</v>
      </c>
      <c r="J285" s="88">
        <v>6302.62</v>
      </c>
      <c r="K285" s="89" t="s">
        <v>240</v>
      </c>
      <c r="R285" s="87" t="s">
        <v>252</v>
      </c>
      <c r="S285" s="90">
        <v>0.71</v>
      </c>
      <c r="T285" s="90">
        <v>0.68</v>
      </c>
      <c r="U285" s="90">
        <v>0.65</v>
      </c>
      <c r="V285" s="90">
        <v>0.66</v>
      </c>
      <c r="W285" s="90">
        <v>0.65</v>
      </c>
      <c r="X285" s="90">
        <v>0.63</v>
      </c>
      <c r="Y285" s="90">
        <v>0.62</v>
      </c>
      <c r="Z285" s="90">
        <v>0.6</v>
      </c>
      <c r="AA285" s="90">
        <v>0.61</v>
      </c>
      <c r="AB285" s="91" t="s">
        <v>240</v>
      </c>
      <c r="AL285" s="91" t="s">
        <v>238</v>
      </c>
    </row>
    <row r="286" spans="1:38" x14ac:dyDescent="0.25">
      <c r="A286" s="87" t="s">
        <v>253</v>
      </c>
      <c r="B286" s="90">
        <v>311.14999999999998</v>
      </c>
      <c r="C286" s="90">
        <v>76.459999999999994</v>
      </c>
      <c r="D286" s="90">
        <v>95.19</v>
      </c>
      <c r="E286" s="90">
        <v>129.65</v>
      </c>
      <c r="F286" s="90">
        <v>132.06</v>
      </c>
      <c r="G286" s="90">
        <v>134.62</v>
      </c>
      <c r="H286" s="90">
        <v>162.01</v>
      </c>
      <c r="I286" s="90">
        <v>183.25</v>
      </c>
      <c r="J286" s="90">
        <v>190.14</v>
      </c>
      <c r="K286" s="91" t="s">
        <v>240</v>
      </c>
      <c r="R286" s="87" t="s">
        <v>253</v>
      </c>
      <c r="S286" s="88">
        <v>2.4</v>
      </c>
      <c r="T286" s="88">
        <v>0.83</v>
      </c>
      <c r="U286" s="88">
        <v>1.53</v>
      </c>
      <c r="V286" s="88">
        <v>1.8</v>
      </c>
      <c r="W286" s="88">
        <v>1.54</v>
      </c>
      <c r="X286" s="88">
        <v>1.3</v>
      </c>
      <c r="Y286" s="88">
        <v>1.49</v>
      </c>
      <c r="Z286" s="88">
        <v>1.49</v>
      </c>
      <c r="AA286" s="88">
        <v>1.37</v>
      </c>
      <c r="AB286" s="89" t="s">
        <v>240</v>
      </c>
      <c r="AL286" s="91" t="s">
        <v>238</v>
      </c>
    </row>
    <row r="287" spans="1:38" x14ac:dyDescent="0.25">
      <c r="A287" s="87" t="s">
        <v>254</v>
      </c>
      <c r="B287" s="88">
        <v>75.38</v>
      </c>
      <c r="C287" s="88">
        <v>83.51</v>
      </c>
      <c r="D287" s="88">
        <v>81.84</v>
      </c>
      <c r="E287" s="88">
        <v>98.21</v>
      </c>
      <c r="F287" s="88">
        <v>55.49</v>
      </c>
      <c r="G287" s="89">
        <v>39</v>
      </c>
      <c r="H287" s="88">
        <v>42.92</v>
      </c>
      <c r="I287" s="88">
        <v>87.78</v>
      </c>
      <c r="J287" s="88">
        <v>92.15</v>
      </c>
      <c r="K287" s="89" t="s">
        <v>240</v>
      </c>
      <c r="R287" s="87" t="s">
        <v>254</v>
      </c>
      <c r="S287" s="90">
        <v>0.46</v>
      </c>
      <c r="T287" s="90">
        <v>0.48</v>
      </c>
      <c r="U287" s="90">
        <v>0.41</v>
      </c>
      <c r="V287" s="90">
        <v>0.51</v>
      </c>
      <c r="W287" s="90">
        <v>0.32</v>
      </c>
      <c r="X287" s="90">
        <v>0.21</v>
      </c>
      <c r="Y287" s="90">
        <v>0.21</v>
      </c>
      <c r="Z287" s="90">
        <v>0.4</v>
      </c>
      <c r="AA287" s="90">
        <v>0.38</v>
      </c>
      <c r="AB287" s="91" t="s">
        <v>240</v>
      </c>
      <c r="AL287" s="91" t="s">
        <v>238</v>
      </c>
    </row>
    <row r="288" spans="1:38" x14ac:dyDescent="0.25">
      <c r="A288" s="87" t="s">
        <v>255</v>
      </c>
      <c r="B288" s="90">
        <v>262.58</v>
      </c>
      <c r="C288" s="90">
        <v>311.01</v>
      </c>
      <c r="D288" s="90">
        <v>333.81</v>
      </c>
      <c r="E288" s="90">
        <v>205.18</v>
      </c>
      <c r="F288" s="90">
        <v>126.09</v>
      </c>
      <c r="G288" s="90">
        <v>101.32</v>
      </c>
      <c r="H288" s="90">
        <v>88.25</v>
      </c>
      <c r="I288" s="90">
        <v>82.4</v>
      </c>
      <c r="J288" s="90">
        <v>84.44</v>
      </c>
      <c r="K288" s="91" t="s">
        <v>240</v>
      </c>
      <c r="R288" s="87" t="s">
        <v>255</v>
      </c>
      <c r="S288" s="88">
        <v>1.36</v>
      </c>
      <c r="T288" s="88">
        <v>1.47</v>
      </c>
      <c r="U288" s="88">
        <v>1.35</v>
      </c>
      <c r="V288" s="88">
        <v>0.77</v>
      </c>
      <c r="W288" s="88">
        <v>0.53</v>
      </c>
      <c r="X288" s="88">
        <v>0.4</v>
      </c>
      <c r="Y288" s="88">
        <v>0.33</v>
      </c>
      <c r="Z288" s="88">
        <v>0.3</v>
      </c>
      <c r="AA288" s="88">
        <v>0.28999999999999998</v>
      </c>
      <c r="AB288" s="89" t="s">
        <v>240</v>
      </c>
      <c r="AL288" s="91" t="s">
        <v>238</v>
      </c>
    </row>
    <row r="289" spans="1:38" x14ac:dyDescent="0.25">
      <c r="A289" s="87" t="s">
        <v>256</v>
      </c>
      <c r="B289" s="89">
        <v>70</v>
      </c>
      <c r="C289" s="88">
        <v>74.7</v>
      </c>
      <c r="D289" s="88">
        <v>54.2</v>
      </c>
      <c r="E289" s="88">
        <v>95.1</v>
      </c>
      <c r="F289" s="88">
        <v>62.4</v>
      </c>
      <c r="G289" s="88">
        <v>78.8</v>
      </c>
      <c r="H289" s="88">
        <v>88.2</v>
      </c>
      <c r="I289" s="88">
        <v>75.400000000000006</v>
      </c>
      <c r="J289" s="88">
        <v>77.599999999999994</v>
      </c>
      <c r="K289" s="89" t="s">
        <v>240</v>
      </c>
      <c r="R289" s="87" t="s">
        <v>256</v>
      </c>
      <c r="S289" s="91" t="s">
        <v>240</v>
      </c>
      <c r="T289" s="91" t="s">
        <v>240</v>
      </c>
      <c r="U289" s="91" t="s">
        <v>240</v>
      </c>
      <c r="V289" s="91" t="s">
        <v>240</v>
      </c>
      <c r="W289" s="91" t="s">
        <v>240</v>
      </c>
      <c r="X289" s="91" t="s">
        <v>240</v>
      </c>
      <c r="Y289" s="91" t="s">
        <v>240</v>
      </c>
      <c r="Z289" s="91" t="s">
        <v>240</v>
      </c>
      <c r="AA289" s="91" t="s">
        <v>240</v>
      </c>
      <c r="AB289" s="91" t="s">
        <v>240</v>
      </c>
      <c r="AL289" s="91" t="s">
        <v>238</v>
      </c>
    </row>
    <row r="290" spans="1:38" x14ac:dyDescent="0.25">
      <c r="A290" s="87" t="s">
        <v>257</v>
      </c>
      <c r="B290" s="90">
        <v>149.46</v>
      </c>
      <c r="C290" s="90">
        <v>101.59</v>
      </c>
      <c r="D290" s="90">
        <v>100.04</v>
      </c>
      <c r="E290" s="90">
        <v>88.73</v>
      </c>
      <c r="F290" s="90">
        <v>92.58</v>
      </c>
      <c r="G290" s="90">
        <v>105.39</v>
      </c>
      <c r="H290" s="90">
        <v>132.41</v>
      </c>
      <c r="I290" s="90">
        <v>134.25</v>
      </c>
      <c r="J290" s="90">
        <v>138.81</v>
      </c>
      <c r="K290" s="91" t="s">
        <v>240</v>
      </c>
      <c r="R290" s="87" t="s">
        <v>257</v>
      </c>
      <c r="S290" s="88">
        <v>0.26</v>
      </c>
      <c r="T290" s="88">
        <v>0.19</v>
      </c>
      <c r="U290" s="88">
        <v>0.17</v>
      </c>
      <c r="V290" s="88">
        <v>0.14000000000000001</v>
      </c>
      <c r="W290" s="88">
        <v>0.13</v>
      </c>
      <c r="X290" s="88">
        <v>0.14000000000000001</v>
      </c>
      <c r="Y290" s="88">
        <v>0.16</v>
      </c>
      <c r="Z290" s="88">
        <v>0.15</v>
      </c>
      <c r="AA290" s="88">
        <v>0.14000000000000001</v>
      </c>
      <c r="AB290" s="89" t="s">
        <v>240</v>
      </c>
      <c r="AL290" s="91" t="s">
        <v>238</v>
      </c>
    </row>
    <row r="291" spans="1:38" x14ac:dyDescent="0.25">
      <c r="A291" s="87" t="s">
        <v>258</v>
      </c>
      <c r="B291" s="88">
        <v>1.98</v>
      </c>
      <c r="C291" s="88">
        <v>1.81</v>
      </c>
      <c r="D291" s="88">
        <v>1.88</v>
      </c>
      <c r="E291" s="88">
        <v>1.32</v>
      </c>
      <c r="F291" s="88">
        <v>1.79</v>
      </c>
      <c r="G291" s="88">
        <v>1.4</v>
      </c>
      <c r="H291" s="88">
        <v>1.35</v>
      </c>
      <c r="I291" s="88">
        <v>1.29</v>
      </c>
      <c r="J291" s="88">
        <v>1.3</v>
      </c>
      <c r="K291" s="89" t="s">
        <v>240</v>
      </c>
      <c r="R291" s="87" t="s">
        <v>258</v>
      </c>
      <c r="S291" s="91" t="s">
        <v>240</v>
      </c>
      <c r="T291" s="91" t="s">
        <v>240</v>
      </c>
      <c r="U291" s="91" t="s">
        <v>240</v>
      </c>
      <c r="V291" s="91" t="s">
        <v>240</v>
      </c>
      <c r="W291" s="91" t="s">
        <v>240</v>
      </c>
      <c r="X291" s="91" t="s">
        <v>240</v>
      </c>
      <c r="Y291" s="91" t="s">
        <v>240</v>
      </c>
      <c r="Z291" s="91" t="s">
        <v>240</v>
      </c>
      <c r="AA291" s="91" t="s">
        <v>240</v>
      </c>
      <c r="AB291" s="91" t="s">
        <v>240</v>
      </c>
      <c r="AL291" s="91" t="s">
        <v>238</v>
      </c>
    </row>
    <row r="292" spans="1:38" x14ac:dyDescent="0.25">
      <c r="A292" s="87" t="s">
        <v>259</v>
      </c>
      <c r="B292" s="90">
        <v>762.02</v>
      </c>
      <c r="C292" s="90">
        <v>715.81</v>
      </c>
      <c r="D292" s="90">
        <v>729.02</v>
      </c>
      <c r="E292" s="90">
        <v>712.25</v>
      </c>
      <c r="F292" s="90">
        <v>710.65</v>
      </c>
      <c r="G292" s="90">
        <v>661.54</v>
      </c>
      <c r="H292" s="90">
        <v>670.15</v>
      </c>
      <c r="I292" s="90">
        <v>648.04</v>
      </c>
      <c r="J292" s="90">
        <v>650.25</v>
      </c>
      <c r="K292" s="91" t="s">
        <v>240</v>
      </c>
      <c r="R292" s="87" t="s">
        <v>259</v>
      </c>
      <c r="S292" s="88">
        <v>0.38</v>
      </c>
      <c r="T292" s="88">
        <v>0.41</v>
      </c>
      <c r="U292" s="88">
        <v>0.43</v>
      </c>
      <c r="V292" s="88">
        <v>0.44</v>
      </c>
      <c r="W292" s="88">
        <v>0.44</v>
      </c>
      <c r="X292" s="88">
        <v>0.36</v>
      </c>
      <c r="Y292" s="88">
        <v>0.34</v>
      </c>
      <c r="Z292" s="88">
        <v>0.3</v>
      </c>
      <c r="AA292" s="88">
        <v>0.28999999999999998</v>
      </c>
      <c r="AB292" s="89" t="s">
        <v>240</v>
      </c>
      <c r="AL292" s="91" t="s">
        <v>238</v>
      </c>
    </row>
    <row r="293" spans="1:38" x14ac:dyDescent="0.25">
      <c r="A293" s="87" t="s">
        <v>260</v>
      </c>
      <c r="B293" s="88">
        <v>415.18</v>
      </c>
      <c r="C293" s="88">
        <v>337.08</v>
      </c>
      <c r="D293" s="88">
        <v>338.39</v>
      </c>
      <c r="E293" s="88">
        <v>274.11</v>
      </c>
      <c r="F293" s="88">
        <v>275.05</v>
      </c>
      <c r="G293" s="88">
        <v>267.52</v>
      </c>
      <c r="H293" s="88">
        <v>260.39</v>
      </c>
      <c r="I293" s="88">
        <v>251.27</v>
      </c>
      <c r="J293" s="88">
        <v>262.14999999999998</v>
      </c>
      <c r="K293" s="89" t="s">
        <v>240</v>
      </c>
      <c r="R293" s="87" t="s">
        <v>260</v>
      </c>
      <c r="S293" s="90">
        <v>0.17</v>
      </c>
      <c r="T293" s="90">
        <v>0.14000000000000001</v>
      </c>
      <c r="U293" s="90">
        <v>0.14000000000000001</v>
      </c>
      <c r="V293" s="90">
        <v>0.11</v>
      </c>
      <c r="W293" s="90">
        <v>0.11</v>
      </c>
      <c r="X293" s="90">
        <v>0.1</v>
      </c>
      <c r="Y293" s="90">
        <v>0.1</v>
      </c>
      <c r="Z293" s="90">
        <v>0.1</v>
      </c>
      <c r="AA293" s="90">
        <v>0.09</v>
      </c>
      <c r="AB293" s="91" t="s">
        <v>240</v>
      </c>
      <c r="AL293" s="91" t="s">
        <v>238</v>
      </c>
    </row>
    <row r="294" spans="1:38" x14ac:dyDescent="0.25">
      <c r="A294" s="87" t="s">
        <v>261</v>
      </c>
      <c r="B294" s="90">
        <v>6517.44</v>
      </c>
      <c r="C294" s="90">
        <v>5487.48</v>
      </c>
      <c r="D294" s="90">
        <v>4942.58</v>
      </c>
      <c r="E294" s="90">
        <v>5188.93</v>
      </c>
      <c r="F294" s="90">
        <v>4932.74</v>
      </c>
      <c r="G294" s="90">
        <v>4906.62</v>
      </c>
      <c r="H294" s="90">
        <v>5199.76</v>
      </c>
      <c r="I294" s="90">
        <v>5468.74</v>
      </c>
      <c r="J294" s="90">
        <v>5496.11</v>
      </c>
      <c r="K294" s="91" t="s">
        <v>240</v>
      </c>
      <c r="R294" s="87" t="s">
        <v>261</v>
      </c>
      <c r="S294" s="88">
        <v>1.7</v>
      </c>
      <c r="T294" s="88">
        <v>1.53</v>
      </c>
      <c r="U294" s="88">
        <v>1.45</v>
      </c>
      <c r="V294" s="88">
        <v>1.31</v>
      </c>
      <c r="W294" s="88">
        <v>1.1499999999999999</v>
      </c>
      <c r="X294" s="88">
        <v>1.1200000000000001</v>
      </c>
      <c r="Y294" s="88">
        <v>1.1399999999999999</v>
      </c>
      <c r="Z294" s="88">
        <v>1.0900000000000001</v>
      </c>
      <c r="AA294" s="88">
        <v>1.05</v>
      </c>
      <c r="AB294" s="89" t="s">
        <v>240</v>
      </c>
      <c r="AL294" s="91" t="s">
        <v>238</v>
      </c>
    </row>
    <row r="295" spans="1:38" x14ac:dyDescent="0.25">
      <c r="A295" s="87" t="s">
        <v>262</v>
      </c>
      <c r="B295" s="89">
        <v>5835</v>
      </c>
      <c r="C295" s="88">
        <v>5461.9</v>
      </c>
      <c r="D295" s="88">
        <v>5424.9</v>
      </c>
      <c r="E295" s="89">
        <v>5251</v>
      </c>
      <c r="F295" s="88">
        <v>5291.9</v>
      </c>
      <c r="G295" s="88">
        <v>5144.3</v>
      </c>
      <c r="H295" s="88">
        <v>5349.7</v>
      </c>
      <c r="I295" s="88">
        <v>5580.5</v>
      </c>
      <c r="J295" s="89">
        <v>5397</v>
      </c>
      <c r="K295" s="89" t="s">
        <v>240</v>
      </c>
      <c r="R295" s="87" t="s">
        <v>262</v>
      </c>
      <c r="S295" s="90">
        <v>4.0999999999999996</v>
      </c>
      <c r="T295" s="90">
        <v>4.2699999999999996</v>
      </c>
      <c r="U295" s="90">
        <v>4.4000000000000004</v>
      </c>
      <c r="V295" s="90">
        <v>4.3</v>
      </c>
      <c r="W295" s="90">
        <v>4.1900000000000004</v>
      </c>
      <c r="X295" s="90">
        <v>3.87</v>
      </c>
      <c r="Y295" s="90">
        <v>3.69</v>
      </c>
      <c r="Z295" s="90">
        <v>3.63</v>
      </c>
      <c r="AA295" s="90">
        <v>3.26</v>
      </c>
      <c r="AB295" s="91" t="s">
        <v>240</v>
      </c>
      <c r="AL295" s="91" t="s">
        <v>238</v>
      </c>
    </row>
    <row r="296" spans="1:38" x14ac:dyDescent="0.25">
      <c r="A296" s="87" t="s">
        <v>263</v>
      </c>
      <c r="B296" s="90">
        <v>2425.85</v>
      </c>
      <c r="C296" s="90">
        <v>3123.72</v>
      </c>
      <c r="D296" s="90">
        <v>2833.34</v>
      </c>
      <c r="E296" s="90">
        <v>2992.94</v>
      </c>
      <c r="F296" s="90">
        <v>2984.5</v>
      </c>
      <c r="G296" s="90">
        <v>3152.43</v>
      </c>
      <c r="H296" s="90">
        <v>3187.33</v>
      </c>
      <c r="I296" s="90">
        <v>3381.05</v>
      </c>
      <c r="J296" s="90">
        <v>3372.91</v>
      </c>
      <c r="K296" s="91" t="s">
        <v>240</v>
      </c>
      <c r="R296" s="87" t="s">
        <v>263</v>
      </c>
      <c r="S296" s="88">
        <v>3.8</v>
      </c>
      <c r="T296" s="88">
        <v>2.65</v>
      </c>
      <c r="U296" s="88">
        <v>3.01</v>
      </c>
      <c r="V296" s="88">
        <v>2.5299999999999998</v>
      </c>
      <c r="W296" s="88">
        <v>2.5099999999999998</v>
      </c>
      <c r="X296" s="88">
        <v>2.2999999999999998</v>
      </c>
      <c r="Y296" s="88">
        <v>2.34</v>
      </c>
      <c r="Z296" s="88">
        <v>2.41</v>
      </c>
      <c r="AA296" s="88">
        <v>2.4300000000000002</v>
      </c>
      <c r="AB296" s="89" t="s">
        <v>240</v>
      </c>
      <c r="AL296" s="91" t="s">
        <v>238</v>
      </c>
    </row>
    <row r="297" spans="1:38" x14ac:dyDescent="0.25">
      <c r="A297" s="87" t="s">
        <v>264</v>
      </c>
      <c r="B297" s="88">
        <v>215.99</v>
      </c>
      <c r="C297" s="88">
        <v>223.83</v>
      </c>
      <c r="D297" s="88">
        <v>236.12</v>
      </c>
      <c r="E297" s="88">
        <v>253.46</v>
      </c>
      <c r="F297" s="88">
        <v>221.55</v>
      </c>
      <c r="G297" s="88">
        <v>197.05</v>
      </c>
      <c r="H297" s="88">
        <v>218.75</v>
      </c>
      <c r="I297" s="88">
        <v>339.38</v>
      </c>
      <c r="J297" s="88">
        <v>396.45</v>
      </c>
      <c r="K297" s="89" t="s">
        <v>240</v>
      </c>
      <c r="R297" s="87" t="s">
        <v>264</v>
      </c>
      <c r="S297" s="90">
        <v>0.91</v>
      </c>
      <c r="T297" s="90">
        <v>0.92</v>
      </c>
      <c r="U297" s="90">
        <v>0.92</v>
      </c>
      <c r="V297" s="90">
        <v>0.92</v>
      </c>
      <c r="W297" s="90">
        <v>0.74</v>
      </c>
      <c r="X297" s="90">
        <v>0.63</v>
      </c>
      <c r="Y297" s="90">
        <v>0.69</v>
      </c>
      <c r="Z297" s="90">
        <v>0.99</v>
      </c>
      <c r="AA297" s="90">
        <v>1.08</v>
      </c>
      <c r="AB297" s="91" t="s">
        <v>240</v>
      </c>
      <c r="AL297" s="91" t="s">
        <v>238</v>
      </c>
    </row>
    <row r="298" spans="1:38" x14ac:dyDescent="0.25">
      <c r="A298" s="87" t="s">
        <v>265</v>
      </c>
      <c r="B298" s="90">
        <v>122.67</v>
      </c>
      <c r="C298" s="90">
        <v>94.53</v>
      </c>
      <c r="D298" s="90">
        <v>109.38</v>
      </c>
      <c r="E298" s="90">
        <v>135.71</v>
      </c>
      <c r="F298" s="90">
        <v>119.81</v>
      </c>
      <c r="G298" s="90">
        <v>103.47</v>
      </c>
      <c r="H298" s="90">
        <v>67.099999999999994</v>
      </c>
      <c r="I298" s="90">
        <v>81.78</v>
      </c>
      <c r="J298" s="90">
        <v>75.17</v>
      </c>
      <c r="K298" s="91" t="s">
        <v>240</v>
      </c>
      <c r="R298" s="87" t="s">
        <v>265</v>
      </c>
      <c r="S298" s="88">
        <v>0.22</v>
      </c>
      <c r="T298" s="88">
        <v>0.19</v>
      </c>
      <c r="U298" s="88">
        <v>0.24</v>
      </c>
      <c r="V298" s="88">
        <v>0.26</v>
      </c>
      <c r="W298" s="88">
        <v>0.23</v>
      </c>
      <c r="X298" s="88">
        <v>0.18</v>
      </c>
      <c r="Y298" s="88">
        <v>0.11</v>
      </c>
      <c r="Z298" s="88">
        <v>0.13</v>
      </c>
      <c r="AA298" s="88">
        <v>0.11</v>
      </c>
      <c r="AB298" s="89" t="s">
        <v>240</v>
      </c>
      <c r="AL298" s="91" t="s">
        <v>238</v>
      </c>
    </row>
    <row r="299" spans="1:38" x14ac:dyDescent="0.25">
      <c r="A299" s="87" t="s">
        <v>266</v>
      </c>
      <c r="B299" s="88">
        <v>157.05000000000001</v>
      </c>
      <c r="C299" s="88">
        <v>133.58000000000001</v>
      </c>
      <c r="D299" s="88">
        <v>141.71</v>
      </c>
      <c r="E299" s="88">
        <v>159.44999999999999</v>
      </c>
      <c r="F299" s="88">
        <v>124.91</v>
      </c>
      <c r="G299" s="88">
        <v>219.75</v>
      </c>
      <c r="H299" s="88">
        <v>150.88999999999999</v>
      </c>
      <c r="I299" s="88">
        <v>106.8</v>
      </c>
      <c r="J299" s="88">
        <v>72.25</v>
      </c>
      <c r="K299" s="89" t="s">
        <v>240</v>
      </c>
      <c r="R299" s="87" t="s">
        <v>266</v>
      </c>
      <c r="S299" s="90">
        <v>0.14000000000000001</v>
      </c>
      <c r="T299" s="90">
        <v>0.12</v>
      </c>
      <c r="U299" s="90">
        <v>0.13</v>
      </c>
      <c r="V299" s="90">
        <v>0.16</v>
      </c>
      <c r="W299" s="90">
        <v>0.12</v>
      </c>
      <c r="X299" s="90">
        <v>0.21</v>
      </c>
      <c r="Y299" s="90">
        <v>0.13</v>
      </c>
      <c r="Z299" s="90">
        <v>0.09</v>
      </c>
      <c r="AA299" s="90">
        <v>0.06</v>
      </c>
      <c r="AB299" s="91" t="s">
        <v>240</v>
      </c>
      <c r="AL299" s="91" t="s">
        <v>238</v>
      </c>
    </row>
    <row r="300" spans="1:38" x14ac:dyDescent="0.25">
      <c r="A300" s="87" t="s">
        <v>267</v>
      </c>
      <c r="B300" s="90">
        <v>322.44</v>
      </c>
      <c r="C300" s="90">
        <v>304.14</v>
      </c>
      <c r="D300" s="90">
        <v>305.27</v>
      </c>
      <c r="E300" s="90">
        <v>279.62</v>
      </c>
      <c r="F300" s="90">
        <v>260.5</v>
      </c>
      <c r="G300" s="90">
        <v>256.41000000000003</v>
      </c>
      <c r="H300" s="90">
        <v>268.87</v>
      </c>
      <c r="I300" s="90">
        <v>245.16</v>
      </c>
      <c r="J300" s="90">
        <v>222.21</v>
      </c>
      <c r="K300" s="90">
        <v>222.8</v>
      </c>
      <c r="R300" s="87" t="s">
        <v>267</v>
      </c>
      <c r="S300" s="88">
        <v>0.19</v>
      </c>
      <c r="T300" s="88">
        <v>0.17</v>
      </c>
      <c r="U300" s="88">
        <v>0.2</v>
      </c>
      <c r="V300" s="88">
        <v>0.19</v>
      </c>
      <c r="W300" s="88">
        <v>0.17</v>
      </c>
      <c r="X300" s="88">
        <v>0.16</v>
      </c>
      <c r="Y300" s="88">
        <v>0.16</v>
      </c>
      <c r="Z300" s="88">
        <v>0.16</v>
      </c>
      <c r="AA300" s="88">
        <v>0.14000000000000001</v>
      </c>
      <c r="AB300" s="89" t="s">
        <v>240</v>
      </c>
      <c r="AL300" s="91" t="s">
        <v>238</v>
      </c>
    </row>
    <row r="302" spans="1:38" x14ac:dyDescent="0.25">
      <c r="A302" s="83" t="s">
        <v>506</v>
      </c>
      <c r="R302" s="83" t="s">
        <v>506</v>
      </c>
    </row>
    <row r="303" spans="1:38" x14ac:dyDescent="0.25">
      <c r="A303" s="83" t="s">
        <v>240</v>
      </c>
      <c r="B303" s="82" t="s">
        <v>507</v>
      </c>
      <c r="R303" s="83" t="s">
        <v>240</v>
      </c>
      <c r="S303" s="82" t="s">
        <v>507</v>
      </c>
    </row>
    <row r="304" spans="1:38" x14ac:dyDescent="0.25">
      <c r="A304" s="83" t="s">
        <v>508</v>
      </c>
      <c r="R304" s="83" t="s">
        <v>508</v>
      </c>
    </row>
    <row r="305" spans="1:38" x14ac:dyDescent="0.25">
      <c r="A305" s="83" t="s">
        <v>595</v>
      </c>
      <c r="B305" s="149" t="s">
        <v>596</v>
      </c>
      <c r="R305" s="83" t="s">
        <v>595</v>
      </c>
      <c r="S305" s="149" t="s">
        <v>596</v>
      </c>
    </row>
    <row r="307" spans="1:38" x14ac:dyDescent="0.25">
      <c r="R307" s="83" t="s">
        <v>218</v>
      </c>
      <c r="T307" s="82" t="s">
        <v>57</v>
      </c>
    </row>
    <row r="308" spans="1:38" x14ac:dyDescent="0.25">
      <c r="A308" s="83" t="s">
        <v>218</v>
      </c>
      <c r="C308" s="82" t="s">
        <v>57</v>
      </c>
      <c r="R308" s="83" t="s">
        <v>592</v>
      </c>
      <c r="T308" s="82" t="s">
        <v>616</v>
      </c>
    </row>
    <row r="309" spans="1:38" x14ac:dyDescent="0.25">
      <c r="A309" s="83" t="s">
        <v>592</v>
      </c>
      <c r="C309" s="82" t="s">
        <v>616</v>
      </c>
      <c r="R309" s="83" t="s">
        <v>501</v>
      </c>
      <c r="T309" s="82" t="s">
        <v>609</v>
      </c>
    </row>
    <row r="310" spans="1:38" x14ac:dyDescent="0.25">
      <c r="A310" s="83" t="s">
        <v>501</v>
      </c>
      <c r="C310" s="82" t="s">
        <v>609</v>
      </c>
      <c r="R310" s="83" t="s">
        <v>601</v>
      </c>
      <c r="T310" s="82" t="s">
        <v>602</v>
      </c>
    </row>
    <row r="311" spans="1:38" x14ac:dyDescent="0.25">
      <c r="A311" s="83" t="s">
        <v>222</v>
      </c>
      <c r="C311" s="82" t="s">
        <v>603</v>
      </c>
      <c r="R311" s="83" t="s">
        <v>222</v>
      </c>
      <c r="T311" s="82" t="s">
        <v>617</v>
      </c>
    </row>
    <row r="313" spans="1:38" x14ac:dyDescent="0.25">
      <c r="A313" s="84" t="s">
        <v>224</v>
      </c>
      <c r="B313" s="107" t="s">
        <v>226</v>
      </c>
      <c r="C313" s="107" t="s">
        <v>227</v>
      </c>
      <c r="D313" s="107" t="s">
        <v>228</v>
      </c>
      <c r="E313" s="107" t="s">
        <v>229</v>
      </c>
      <c r="F313" s="107" t="s">
        <v>230</v>
      </c>
      <c r="G313" s="107" t="s">
        <v>231</v>
      </c>
      <c r="H313" s="107" t="s">
        <v>232</v>
      </c>
      <c r="I313" s="107" t="s">
        <v>233</v>
      </c>
      <c r="J313" s="107" t="s">
        <v>234</v>
      </c>
      <c r="K313" s="107" t="s">
        <v>235</v>
      </c>
      <c r="R313" s="84" t="s">
        <v>224</v>
      </c>
      <c r="S313" s="107" t="s">
        <v>226</v>
      </c>
      <c r="T313" s="107" t="s">
        <v>227</v>
      </c>
      <c r="U313" s="107" t="s">
        <v>228</v>
      </c>
      <c r="V313" s="107" t="s">
        <v>229</v>
      </c>
      <c r="W313" s="107" t="s">
        <v>230</v>
      </c>
      <c r="X313" s="107" t="s">
        <v>231</v>
      </c>
      <c r="Y313" s="107" t="s">
        <v>232</v>
      </c>
      <c r="Z313" s="107" t="s">
        <v>233</v>
      </c>
      <c r="AA313" s="107" t="s">
        <v>234</v>
      </c>
      <c r="AB313" s="107" t="s">
        <v>235</v>
      </c>
      <c r="AL313" s="153" t="s">
        <v>238</v>
      </c>
    </row>
    <row r="314" spans="1:38" x14ac:dyDescent="0.25">
      <c r="A314" s="85" t="s">
        <v>237</v>
      </c>
      <c r="B314" s="86" t="s">
        <v>238</v>
      </c>
      <c r="C314" s="86" t="s">
        <v>238</v>
      </c>
      <c r="D314" s="86" t="s">
        <v>238</v>
      </c>
      <c r="E314" s="86" t="s">
        <v>238</v>
      </c>
      <c r="F314" s="86" t="s">
        <v>238</v>
      </c>
      <c r="G314" s="86" t="s">
        <v>238</v>
      </c>
      <c r="H314" s="86" t="s">
        <v>238</v>
      </c>
      <c r="I314" s="86" t="s">
        <v>238</v>
      </c>
      <c r="J314" s="86" t="s">
        <v>238</v>
      </c>
      <c r="K314" s="86" t="s">
        <v>238</v>
      </c>
      <c r="R314" s="85" t="s">
        <v>237</v>
      </c>
      <c r="S314" s="86" t="s">
        <v>238</v>
      </c>
      <c r="T314" s="86" t="s">
        <v>238</v>
      </c>
      <c r="U314" s="86" t="s">
        <v>238</v>
      </c>
      <c r="V314" s="86" t="s">
        <v>238</v>
      </c>
      <c r="W314" s="86" t="s">
        <v>238</v>
      </c>
      <c r="X314" s="86" t="s">
        <v>238</v>
      </c>
      <c r="Y314" s="86" t="s">
        <v>238</v>
      </c>
      <c r="Z314" s="86" t="s">
        <v>238</v>
      </c>
      <c r="AA314" s="86" t="s">
        <v>238</v>
      </c>
      <c r="AB314" s="86" t="s">
        <v>238</v>
      </c>
      <c r="AL314" t="s">
        <v>238</v>
      </c>
    </row>
    <row r="315" spans="1:38" x14ac:dyDescent="0.25">
      <c r="A315" s="87" t="s">
        <v>239</v>
      </c>
      <c r="B315" s="88">
        <v>32765.55</v>
      </c>
      <c r="C315" s="88">
        <v>29868.73</v>
      </c>
      <c r="D315" s="88">
        <v>27608.09</v>
      </c>
      <c r="E315" s="88">
        <v>27916.42</v>
      </c>
      <c r="F315" s="88">
        <v>28475.31</v>
      </c>
      <c r="G315" s="88">
        <v>27978.71</v>
      </c>
      <c r="H315" s="88">
        <v>28439.22</v>
      </c>
      <c r="I315" s="88">
        <v>27831.86</v>
      </c>
      <c r="J315" s="88">
        <v>25399.83</v>
      </c>
      <c r="K315" s="89" t="s">
        <v>240</v>
      </c>
      <c r="R315" s="87" t="s">
        <v>239</v>
      </c>
      <c r="S315" s="90">
        <v>0.51</v>
      </c>
      <c r="T315" s="90">
        <v>0.49</v>
      </c>
      <c r="U315" s="90">
        <v>0.47</v>
      </c>
      <c r="V315" s="90">
        <v>0.46</v>
      </c>
      <c r="W315" s="90">
        <v>0.45</v>
      </c>
      <c r="X315" s="90">
        <v>0.44</v>
      </c>
      <c r="Y315" s="90">
        <v>0.42</v>
      </c>
      <c r="Z315" s="90">
        <v>0.39</v>
      </c>
      <c r="AA315" s="90">
        <v>0.4</v>
      </c>
      <c r="AB315" s="91" t="s">
        <v>240</v>
      </c>
      <c r="AL315" s="91" t="s">
        <v>238</v>
      </c>
    </row>
    <row r="316" spans="1:38" x14ac:dyDescent="0.25">
      <c r="A316" s="87" t="s">
        <v>241</v>
      </c>
      <c r="B316" s="90">
        <v>1487.17</v>
      </c>
      <c r="C316" s="90">
        <v>1286.81</v>
      </c>
      <c r="D316" s="90">
        <v>902.95</v>
      </c>
      <c r="E316" s="90">
        <v>1002.06</v>
      </c>
      <c r="F316" s="90">
        <v>1244.6199999999999</v>
      </c>
      <c r="G316" s="90">
        <v>1166.71</v>
      </c>
      <c r="H316" s="90">
        <v>829.29</v>
      </c>
      <c r="I316" s="90">
        <v>616.25</v>
      </c>
      <c r="J316" s="90">
        <v>664.73</v>
      </c>
      <c r="K316" s="91" t="s">
        <v>240</v>
      </c>
      <c r="R316" s="87" t="s">
        <v>241</v>
      </c>
      <c r="S316" s="88">
        <v>0.54</v>
      </c>
      <c r="T316" s="88">
        <v>0.54</v>
      </c>
      <c r="U316" s="88">
        <v>0.36</v>
      </c>
      <c r="V316" s="88">
        <v>0.39</v>
      </c>
      <c r="W316" s="88">
        <v>0.47</v>
      </c>
      <c r="X316" s="88">
        <v>0.42</v>
      </c>
      <c r="Y316" s="88">
        <v>0.27</v>
      </c>
      <c r="Z316" s="88">
        <v>0.2</v>
      </c>
      <c r="AA316" s="88">
        <v>0.23</v>
      </c>
      <c r="AB316" s="89" t="s">
        <v>240</v>
      </c>
      <c r="AL316" s="91" t="s">
        <v>238</v>
      </c>
    </row>
    <row r="317" spans="1:38" x14ac:dyDescent="0.25">
      <c r="A317" s="87" t="s">
        <v>242</v>
      </c>
      <c r="B317" s="88">
        <v>5.95</v>
      </c>
      <c r="C317" s="88">
        <v>6.18</v>
      </c>
      <c r="D317" s="88">
        <v>4.01</v>
      </c>
      <c r="E317" s="88">
        <v>4.3499999999999996</v>
      </c>
      <c r="F317" s="88">
        <v>6.99</v>
      </c>
      <c r="G317" s="88">
        <v>7.54</v>
      </c>
      <c r="H317" s="88">
        <v>7.15</v>
      </c>
      <c r="I317" s="88">
        <v>7.67</v>
      </c>
      <c r="J317" s="88">
        <v>41.02</v>
      </c>
      <c r="K317" s="89" t="s">
        <v>240</v>
      </c>
      <c r="R317" s="87" t="s">
        <v>242</v>
      </c>
      <c r="S317" s="90">
        <v>0.01</v>
      </c>
      <c r="T317" s="90">
        <v>0.01</v>
      </c>
      <c r="U317" s="90">
        <v>0.01</v>
      </c>
      <c r="V317" s="90">
        <v>0.02</v>
      </c>
      <c r="W317" s="90">
        <v>0.02</v>
      </c>
      <c r="X317" s="90">
        <v>0.02</v>
      </c>
      <c r="Y317" s="90">
        <v>0.01</v>
      </c>
      <c r="Z317" s="90">
        <v>0.02</v>
      </c>
      <c r="AA317" s="90">
        <v>0.08</v>
      </c>
      <c r="AB317" s="91" t="s">
        <v>240</v>
      </c>
      <c r="AL317" s="91" t="s">
        <v>238</v>
      </c>
    </row>
    <row r="318" spans="1:38" x14ac:dyDescent="0.25">
      <c r="A318" s="87" t="s">
        <v>243</v>
      </c>
      <c r="B318" s="90">
        <v>1103.81</v>
      </c>
      <c r="C318" s="90">
        <v>898.89</v>
      </c>
      <c r="D318" s="90">
        <v>860.72</v>
      </c>
      <c r="E318" s="90">
        <v>843.5</v>
      </c>
      <c r="F318" s="90">
        <v>597.83000000000004</v>
      </c>
      <c r="G318" s="90">
        <v>426.55</v>
      </c>
      <c r="H318" s="90">
        <v>376.7</v>
      </c>
      <c r="I318" s="90">
        <v>398.07</v>
      </c>
      <c r="J318" s="90">
        <v>352.22</v>
      </c>
      <c r="K318" s="91" t="s">
        <v>240</v>
      </c>
      <c r="R318" s="87" t="s">
        <v>243</v>
      </c>
      <c r="S318" s="88">
        <v>0.84</v>
      </c>
      <c r="T318" s="88">
        <v>0.78</v>
      </c>
      <c r="U318" s="88">
        <v>0.7</v>
      </c>
      <c r="V318" s="88">
        <v>0.59</v>
      </c>
      <c r="W318" s="88">
        <v>0.4</v>
      </c>
      <c r="X318" s="88">
        <v>0.28999999999999998</v>
      </c>
      <c r="Y318" s="88">
        <v>0.27</v>
      </c>
      <c r="Z318" s="88">
        <v>0.26</v>
      </c>
      <c r="AA318" s="88">
        <v>0.26</v>
      </c>
      <c r="AB318" s="89" t="s">
        <v>240</v>
      </c>
      <c r="AL318" s="91" t="s">
        <v>238</v>
      </c>
    </row>
    <row r="319" spans="1:38" x14ac:dyDescent="0.25">
      <c r="A319" s="87" t="s">
        <v>244</v>
      </c>
      <c r="B319" s="88">
        <v>6.03</v>
      </c>
      <c r="C319" s="88">
        <v>4.72</v>
      </c>
      <c r="D319" s="88">
        <v>5.13</v>
      </c>
      <c r="E319" s="88">
        <v>5.5</v>
      </c>
      <c r="F319" s="88">
        <v>6.85</v>
      </c>
      <c r="G319" s="88">
        <v>5.81</v>
      </c>
      <c r="H319" s="88">
        <v>5.4</v>
      </c>
      <c r="I319" s="88">
        <v>5.68</v>
      </c>
      <c r="J319" s="88">
        <v>5.42</v>
      </c>
      <c r="K319" s="89" t="s">
        <v>240</v>
      </c>
      <c r="R319" s="87" t="s">
        <v>244</v>
      </c>
      <c r="S319" s="90">
        <v>0.02</v>
      </c>
      <c r="T319" s="90">
        <v>0.02</v>
      </c>
      <c r="U319" s="90">
        <v>0.02</v>
      </c>
      <c r="V319" s="90">
        <v>0.02</v>
      </c>
      <c r="W319" s="90">
        <v>0.02</v>
      </c>
      <c r="X319" s="90">
        <v>0.01</v>
      </c>
      <c r="Y319" s="90">
        <v>0.01</v>
      </c>
      <c r="Z319" s="90">
        <v>0.01</v>
      </c>
      <c r="AA319" s="90">
        <v>0.01</v>
      </c>
      <c r="AB319" s="91" t="s">
        <v>240</v>
      </c>
      <c r="AL319" s="91" t="s">
        <v>238</v>
      </c>
    </row>
    <row r="320" spans="1:38" x14ac:dyDescent="0.25">
      <c r="A320" s="87" t="s">
        <v>245</v>
      </c>
      <c r="B320" s="90">
        <v>2973.96</v>
      </c>
      <c r="C320" s="90">
        <v>2866.04</v>
      </c>
      <c r="D320" s="90">
        <v>2895.1</v>
      </c>
      <c r="E320" s="90">
        <v>2903.08</v>
      </c>
      <c r="F320" s="90">
        <v>2912.25</v>
      </c>
      <c r="G320" s="90">
        <v>2811.36</v>
      </c>
      <c r="H320" s="90">
        <v>2982.88</v>
      </c>
      <c r="I320" s="90">
        <v>2873.24</v>
      </c>
      <c r="J320" s="90">
        <v>2821.19</v>
      </c>
      <c r="K320" s="91" t="s">
        <v>240</v>
      </c>
      <c r="R320" s="87" t="s">
        <v>245</v>
      </c>
      <c r="S320" s="88">
        <v>0.15</v>
      </c>
      <c r="T320" s="88">
        <v>0.14000000000000001</v>
      </c>
      <c r="U320" s="88">
        <v>0.14000000000000001</v>
      </c>
      <c r="V320" s="88">
        <v>0.14000000000000001</v>
      </c>
      <c r="W320" s="88">
        <v>0.14000000000000001</v>
      </c>
      <c r="X320" s="88">
        <v>0.14000000000000001</v>
      </c>
      <c r="Y320" s="88">
        <v>0.14000000000000001</v>
      </c>
      <c r="Z320" s="88">
        <v>0.12</v>
      </c>
      <c r="AA320" s="88">
        <v>0.14000000000000001</v>
      </c>
      <c r="AB320" s="89" t="s">
        <v>240</v>
      </c>
      <c r="AL320" s="91" t="s">
        <v>238</v>
      </c>
    </row>
    <row r="321" spans="1:38" x14ac:dyDescent="0.25">
      <c r="A321" s="87" t="s">
        <v>246</v>
      </c>
      <c r="B321" s="88">
        <v>14.96</v>
      </c>
      <c r="C321" s="89">
        <v>18</v>
      </c>
      <c r="D321" s="88">
        <v>27.12</v>
      </c>
      <c r="E321" s="88">
        <v>26.68</v>
      </c>
      <c r="F321" s="88">
        <v>27.19</v>
      </c>
      <c r="G321" s="88">
        <v>40.840000000000003</v>
      </c>
      <c r="H321" s="88">
        <v>126.76</v>
      </c>
      <c r="I321" s="88">
        <v>25.91</v>
      </c>
      <c r="J321" s="88">
        <v>33.53</v>
      </c>
      <c r="K321" s="89" t="s">
        <v>240</v>
      </c>
      <c r="R321" s="87" t="s">
        <v>246</v>
      </c>
      <c r="S321" s="90">
        <v>1.51</v>
      </c>
      <c r="T321" s="90">
        <v>2.31</v>
      </c>
      <c r="U321" s="90">
        <v>3.15</v>
      </c>
      <c r="V321" s="90">
        <v>2.4700000000000002</v>
      </c>
      <c r="W321" s="90">
        <v>2.27</v>
      </c>
      <c r="X321" s="90">
        <v>2.4900000000000002</v>
      </c>
      <c r="Y321" s="90">
        <v>4.3600000000000003</v>
      </c>
      <c r="Z321" s="90">
        <v>0.99</v>
      </c>
      <c r="AA321" s="90">
        <v>1.17</v>
      </c>
      <c r="AB321" s="91" t="s">
        <v>240</v>
      </c>
      <c r="AL321" s="91" t="s">
        <v>238</v>
      </c>
    </row>
    <row r="322" spans="1:38" x14ac:dyDescent="0.25">
      <c r="A322" s="87" t="s">
        <v>247</v>
      </c>
      <c r="B322" s="90">
        <v>150.71</v>
      </c>
      <c r="C322" s="90">
        <v>112.3</v>
      </c>
      <c r="D322" s="90">
        <v>110.41</v>
      </c>
      <c r="E322" s="90">
        <v>66.37</v>
      </c>
      <c r="F322" s="90">
        <v>46.89</v>
      </c>
      <c r="G322" s="90">
        <v>41.29</v>
      </c>
      <c r="H322" s="90">
        <v>49.03</v>
      </c>
      <c r="I322" s="90">
        <v>49.04</v>
      </c>
      <c r="J322" s="90">
        <v>48.75</v>
      </c>
      <c r="K322" s="91" t="s">
        <v>240</v>
      </c>
      <c r="R322" s="87" t="s">
        <v>247</v>
      </c>
      <c r="S322" s="88">
        <v>0.99</v>
      </c>
      <c r="T322" s="88">
        <v>0.71</v>
      </c>
      <c r="U322" s="88">
        <v>0.59</v>
      </c>
      <c r="V322" s="88">
        <v>0.31</v>
      </c>
      <c r="W322" s="88">
        <v>0.2</v>
      </c>
      <c r="X322" s="88">
        <v>0.18</v>
      </c>
      <c r="Y322" s="88">
        <v>0.16</v>
      </c>
      <c r="Z322" s="88">
        <v>0.16</v>
      </c>
      <c r="AA322" s="88">
        <v>0.13</v>
      </c>
      <c r="AB322" s="89" t="s">
        <v>240</v>
      </c>
      <c r="AL322" s="91" t="s">
        <v>238</v>
      </c>
    </row>
    <row r="323" spans="1:38" x14ac:dyDescent="0.25">
      <c r="A323" s="87" t="s">
        <v>248</v>
      </c>
      <c r="B323" s="88">
        <v>300.76</v>
      </c>
      <c r="C323" s="88">
        <v>274.02999999999997</v>
      </c>
      <c r="D323" s="88">
        <v>270.64</v>
      </c>
      <c r="E323" s="89">
        <v>272</v>
      </c>
      <c r="F323" s="88">
        <v>335.47</v>
      </c>
      <c r="G323" s="88">
        <v>281.25</v>
      </c>
      <c r="H323" s="88">
        <v>297.48</v>
      </c>
      <c r="I323" s="150">
        <v>287.95999999999998</v>
      </c>
      <c r="J323" s="150">
        <v>265.73</v>
      </c>
      <c r="K323" s="89" t="s">
        <v>240</v>
      </c>
      <c r="R323" s="87" t="s">
        <v>248</v>
      </c>
      <c r="S323" s="90">
        <v>0.2</v>
      </c>
      <c r="T323" s="90">
        <v>0.25</v>
      </c>
      <c r="U323" s="90">
        <v>0.31</v>
      </c>
      <c r="V323" s="90">
        <v>0.3</v>
      </c>
      <c r="W323" s="90">
        <v>0.36</v>
      </c>
      <c r="X323" s="90">
        <v>0.32</v>
      </c>
      <c r="Y323" s="90">
        <v>0.3</v>
      </c>
      <c r="Z323" s="150">
        <v>0.24</v>
      </c>
      <c r="AA323" s="150">
        <v>0.23</v>
      </c>
      <c r="AB323" s="91" t="s">
        <v>240</v>
      </c>
      <c r="AL323" s="91" t="s">
        <v>238</v>
      </c>
    </row>
    <row r="324" spans="1:38" x14ac:dyDescent="0.25">
      <c r="A324" s="87" t="s">
        <v>249</v>
      </c>
      <c r="B324" s="90">
        <v>2626.86</v>
      </c>
      <c r="C324" s="90">
        <v>2767.79</v>
      </c>
      <c r="D324" s="90">
        <v>2113.69</v>
      </c>
      <c r="E324" s="90">
        <v>2382.0300000000002</v>
      </c>
      <c r="F324" s="90">
        <v>2518.85</v>
      </c>
      <c r="G324" s="90">
        <v>2373.08</v>
      </c>
      <c r="H324" s="90">
        <v>2322.1999999999998</v>
      </c>
      <c r="I324" s="90">
        <v>2509.6999999999998</v>
      </c>
      <c r="J324" s="90">
        <v>2239.86</v>
      </c>
      <c r="K324" s="91" t="s">
        <v>240</v>
      </c>
      <c r="R324" s="87" t="s">
        <v>249</v>
      </c>
      <c r="S324" s="88">
        <v>0.47</v>
      </c>
      <c r="T324" s="88">
        <v>0.51</v>
      </c>
      <c r="U324" s="88">
        <v>0.41</v>
      </c>
      <c r="V324" s="88">
        <v>0.42</v>
      </c>
      <c r="W324" s="88">
        <v>0.42</v>
      </c>
      <c r="X324" s="88">
        <v>0.39</v>
      </c>
      <c r="Y324" s="88">
        <v>0.35</v>
      </c>
      <c r="Z324" s="88">
        <v>0.38</v>
      </c>
      <c r="AA324" s="88">
        <v>0.39</v>
      </c>
      <c r="AB324" s="89" t="s">
        <v>240</v>
      </c>
      <c r="AL324" s="91" t="s">
        <v>238</v>
      </c>
    </row>
    <row r="325" spans="1:38" x14ac:dyDescent="0.25">
      <c r="A325" s="87" t="s">
        <v>250</v>
      </c>
      <c r="B325" s="88">
        <v>5880.67</v>
      </c>
      <c r="C325" s="88">
        <v>5459.03</v>
      </c>
      <c r="D325" s="88">
        <v>5773.93</v>
      </c>
      <c r="E325" s="88">
        <v>5782.47</v>
      </c>
      <c r="F325" s="88">
        <v>5980.56</v>
      </c>
      <c r="G325" s="88">
        <v>5983.53</v>
      </c>
      <c r="H325" s="88">
        <v>6714.33</v>
      </c>
      <c r="I325" s="88">
        <v>6068.31</v>
      </c>
      <c r="J325" s="88">
        <v>5152.79</v>
      </c>
      <c r="K325" s="89" t="s">
        <v>240</v>
      </c>
      <c r="R325" s="87" t="s">
        <v>250</v>
      </c>
      <c r="S325" s="90">
        <v>0.79</v>
      </c>
      <c r="T325" s="90">
        <v>0.91</v>
      </c>
      <c r="U325" s="90">
        <v>0.95</v>
      </c>
      <c r="V325" s="90">
        <v>0.99</v>
      </c>
      <c r="W325" s="90">
        <v>0.96</v>
      </c>
      <c r="X325" s="90">
        <v>1.04</v>
      </c>
      <c r="Y325" s="90">
        <v>1.08</v>
      </c>
      <c r="Z325" s="90">
        <v>1.02</v>
      </c>
      <c r="AA325" s="90">
        <v>1.04</v>
      </c>
      <c r="AB325" s="91" t="s">
        <v>240</v>
      </c>
      <c r="AL325" s="91" t="s">
        <v>238</v>
      </c>
    </row>
    <row r="326" spans="1:38" x14ac:dyDescent="0.25">
      <c r="A326" s="87" t="s">
        <v>251</v>
      </c>
      <c r="B326" s="90">
        <v>27.96</v>
      </c>
      <c r="C326" s="90">
        <v>18.670000000000002</v>
      </c>
      <c r="D326" s="90">
        <v>25.73</v>
      </c>
      <c r="E326" s="90">
        <v>26.33</v>
      </c>
      <c r="F326" s="90">
        <v>23.45</v>
      </c>
      <c r="G326" s="90">
        <v>11.6</v>
      </c>
      <c r="H326" s="90">
        <v>10.9</v>
      </c>
      <c r="I326" s="90">
        <v>25.85</v>
      </c>
      <c r="J326" s="90">
        <v>16.37</v>
      </c>
      <c r="K326" s="91" t="s">
        <v>240</v>
      </c>
      <c r="R326" s="87" t="s">
        <v>251</v>
      </c>
      <c r="S326" s="88">
        <v>0.33</v>
      </c>
      <c r="T326" s="88">
        <v>0.27</v>
      </c>
      <c r="U326" s="88">
        <v>0.37</v>
      </c>
      <c r="V326" s="88">
        <v>0.38</v>
      </c>
      <c r="W326" s="88">
        <v>0.39</v>
      </c>
      <c r="X326" s="88">
        <v>0.19</v>
      </c>
      <c r="Y326" s="88">
        <v>0.18</v>
      </c>
      <c r="Z326" s="88">
        <v>0.37</v>
      </c>
      <c r="AA326" s="88">
        <v>0.14000000000000001</v>
      </c>
      <c r="AB326" s="89" t="s">
        <v>240</v>
      </c>
      <c r="AL326" s="91" t="s">
        <v>238</v>
      </c>
    </row>
    <row r="327" spans="1:38" x14ac:dyDescent="0.25">
      <c r="A327" s="87" t="s">
        <v>252</v>
      </c>
      <c r="B327" s="88">
        <v>6761.82</v>
      </c>
      <c r="C327" s="88">
        <v>6165.56</v>
      </c>
      <c r="D327" s="88">
        <v>5147.9799999999996</v>
      </c>
      <c r="E327" s="88">
        <v>5047.1400000000003</v>
      </c>
      <c r="F327" s="88">
        <v>4645.76</v>
      </c>
      <c r="G327" s="88">
        <v>4923.21</v>
      </c>
      <c r="H327" s="88">
        <v>5057.09</v>
      </c>
      <c r="I327" s="88">
        <v>5075.62</v>
      </c>
      <c r="J327" s="88">
        <v>4876.2299999999996</v>
      </c>
      <c r="K327" s="89" t="s">
        <v>240</v>
      </c>
      <c r="R327" s="87" t="s">
        <v>252</v>
      </c>
      <c r="S327" s="90">
        <v>0.79</v>
      </c>
      <c r="T327" s="90">
        <v>0.82</v>
      </c>
      <c r="U327" s="90">
        <v>0.73</v>
      </c>
      <c r="V327" s="90">
        <v>0.65</v>
      </c>
      <c r="W327" s="90">
        <v>0.61</v>
      </c>
      <c r="X327" s="90">
        <v>0.57999999999999996</v>
      </c>
      <c r="Y327" s="90">
        <v>0.54</v>
      </c>
      <c r="Z327" s="90">
        <v>0.54</v>
      </c>
      <c r="AA327" s="90">
        <v>0.56999999999999995</v>
      </c>
      <c r="AB327" s="91" t="s">
        <v>240</v>
      </c>
      <c r="AL327" s="91" t="s">
        <v>238</v>
      </c>
    </row>
    <row r="328" spans="1:38" x14ac:dyDescent="0.25">
      <c r="A328" s="87" t="s">
        <v>253</v>
      </c>
      <c r="B328" s="90">
        <v>3.34</v>
      </c>
      <c r="C328" s="90">
        <v>1.64</v>
      </c>
      <c r="D328" s="90">
        <v>2.72</v>
      </c>
      <c r="E328" s="90">
        <v>3.73</v>
      </c>
      <c r="F328" s="90">
        <v>1.51</v>
      </c>
      <c r="G328" s="90">
        <v>0.77</v>
      </c>
      <c r="H328" s="90">
        <v>1.56</v>
      </c>
      <c r="I328" s="90">
        <v>0.95</v>
      </c>
      <c r="J328" s="90">
        <v>0.93</v>
      </c>
      <c r="K328" s="91" t="s">
        <v>240</v>
      </c>
      <c r="R328" s="87" t="s">
        <v>253</v>
      </c>
      <c r="S328" s="88">
        <v>0.12</v>
      </c>
      <c r="T328" s="88">
        <v>0.06</v>
      </c>
      <c r="U328" s="88">
        <v>0.12</v>
      </c>
      <c r="V328" s="88">
        <v>0.23</v>
      </c>
      <c r="W328" s="88">
        <v>0.12</v>
      </c>
      <c r="X328" s="88">
        <v>0.05</v>
      </c>
      <c r="Y328" s="88">
        <v>0.09</v>
      </c>
      <c r="Z328" s="88">
        <v>0.04</v>
      </c>
      <c r="AA328" s="88">
        <v>0.04</v>
      </c>
      <c r="AB328" s="89" t="s">
        <v>240</v>
      </c>
      <c r="AL328" s="91" t="s">
        <v>238</v>
      </c>
    </row>
    <row r="329" spans="1:38" x14ac:dyDescent="0.25">
      <c r="A329" s="87" t="s">
        <v>254</v>
      </c>
      <c r="B329" s="88">
        <v>9.67</v>
      </c>
      <c r="C329" s="88">
        <v>40.5</v>
      </c>
      <c r="D329" s="88">
        <v>8.91</v>
      </c>
      <c r="E329" s="88">
        <v>0.4</v>
      </c>
      <c r="F329" s="88">
        <v>1.22</v>
      </c>
      <c r="G329" s="88">
        <v>0.52</v>
      </c>
      <c r="H329" s="88">
        <v>0.26</v>
      </c>
      <c r="I329" s="88">
        <v>0.5</v>
      </c>
      <c r="J329" s="88">
        <v>0.95</v>
      </c>
      <c r="K329" s="89" t="s">
        <v>240</v>
      </c>
      <c r="R329" s="87" t="s">
        <v>254</v>
      </c>
      <c r="S329" s="90">
        <v>0.1</v>
      </c>
      <c r="T329" s="90">
        <v>0.71</v>
      </c>
      <c r="U329" s="90">
        <v>-0.23</v>
      </c>
      <c r="V329" s="90">
        <v>-0.37</v>
      </c>
      <c r="W329" s="90">
        <v>0.05</v>
      </c>
      <c r="X329" s="90">
        <v>0.03</v>
      </c>
      <c r="Y329" s="90">
        <v>0.1</v>
      </c>
      <c r="Z329" s="90">
        <v>0.03</v>
      </c>
      <c r="AA329" s="90">
        <v>0.03</v>
      </c>
      <c r="AB329" s="91" t="s">
        <v>240</v>
      </c>
      <c r="AL329" s="91" t="s">
        <v>238</v>
      </c>
    </row>
    <row r="330" spans="1:38" x14ac:dyDescent="0.25">
      <c r="A330" s="87" t="s">
        <v>255</v>
      </c>
      <c r="B330" s="90">
        <v>0.79</v>
      </c>
      <c r="C330" s="90">
        <v>0.74</v>
      </c>
      <c r="D330" s="90">
        <v>0.84</v>
      </c>
      <c r="E330" s="90">
        <v>1.28</v>
      </c>
      <c r="F330" s="90">
        <v>1.1599999999999999</v>
      </c>
      <c r="G330" s="90">
        <v>0.85</v>
      </c>
      <c r="H330" s="90">
        <v>0.87</v>
      </c>
      <c r="I330" s="90">
        <v>0.78</v>
      </c>
      <c r="J330" s="90">
        <v>0.79</v>
      </c>
      <c r="K330" s="91" t="s">
        <v>240</v>
      </c>
      <c r="R330" s="87" t="s">
        <v>255</v>
      </c>
      <c r="S330" s="88">
        <v>0.02</v>
      </c>
      <c r="T330" s="88">
        <v>0.02</v>
      </c>
      <c r="U330" s="88">
        <v>0.02</v>
      </c>
      <c r="V330" s="88">
        <v>0.05</v>
      </c>
      <c r="W330" s="88">
        <v>0.05</v>
      </c>
      <c r="X330" s="88">
        <v>0.04</v>
      </c>
      <c r="Y330" s="88">
        <v>0.04</v>
      </c>
      <c r="Z330" s="88">
        <v>0.04</v>
      </c>
      <c r="AA330" s="88">
        <v>0.06</v>
      </c>
      <c r="AB330" s="89" t="s">
        <v>240</v>
      </c>
      <c r="AL330" s="91" t="s">
        <v>238</v>
      </c>
    </row>
    <row r="331" spans="1:38" x14ac:dyDescent="0.25">
      <c r="A331" s="87" t="s">
        <v>256</v>
      </c>
      <c r="B331" s="88">
        <v>94.6</v>
      </c>
      <c r="C331" s="88">
        <v>99.2</v>
      </c>
      <c r="D331" s="88">
        <v>93.8</v>
      </c>
      <c r="E331" s="88">
        <v>74.099999999999994</v>
      </c>
      <c r="F331" s="88">
        <v>69.099999999999994</v>
      </c>
      <c r="G331" s="88">
        <v>63.8</v>
      </c>
      <c r="H331" s="88">
        <v>62.9</v>
      </c>
      <c r="I331" s="88">
        <v>57.1</v>
      </c>
      <c r="J331" s="89">
        <v>61</v>
      </c>
      <c r="K331" s="89" t="s">
        <v>240</v>
      </c>
      <c r="R331" s="87" t="s">
        <v>256</v>
      </c>
      <c r="S331" s="91" t="s">
        <v>240</v>
      </c>
      <c r="T331" s="91" t="s">
        <v>240</v>
      </c>
      <c r="U331" s="91" t="s">
        <v>240</v>
      </c>
      <c r="V331" s="91" t="s">
        <v>240</v>
      </c>
      <c r="W331" s="91" t="s">
        <v>240</v>
      </c>
      <c r="X331" s="91" t="s">
        <v>240</v>
      </c>
      <c r="Y331" s="91" t="s">
        <v>240</v>
      </c>
      <c r="Z331" s="91" t="s">
        <v>240</v>
      </c>
      <c r="AA331" s="91" t="s">
        <v>240</v>
      </c>
      <c r="AB331" s="91" t="s">
        <v>240</v>
      </c>
      <c r="AL331" s="91" t="s">
        <v>238</v>
      </c>
    </row>
    <row r="332" spans="1:38" x14ac:dyDescent="0.25">
      <c r="A332" s="87" t="s">
        <v>257</v>
      </c>
      <c r="B332" s="90">
        <v>607.78</v>
      </c>
      <c r="C332" s="90">
        <v>572.62</v>
      </c>
      <c r="D332" s="90">
        <v>262.14999999999998</v>
      </c>
      <c r="E332" s="90">
        <v>389.79</v>
      </c>
      <c r="F332" s="90">
        <v>482.19</v>
      </c>
      <c r="G332" s="90">
        <v>544.76</v>
      </c>
      <c r="H332" s="90">
        <v>642.04999999999995</v>
      </c>
      <c r="I332" s="90">
        <v>923.38</v>
      </c>
      <c r="J332" s="90">
        <v>864.25</v>
      </c>
      <c r="K332" s="91" t="s">
        <v>240</v>
      </c>
      <c r="R332" s="87" t="s">
        <v>257</v>
      </c>
      <c r="S332" s="88">
        <v>1.33</v>
      </c>
      <c r="T332" s="88">
        <v>1.45</v>
      </c>
      <c r="U332" s="88">
        <v>0.62</v>
      </c>
      <c r="V332" s="88">
        <v>0.82</v>
      </c>
      <c r="W332" s="88">
        <v>0.84</v>
      </c>
      <c r="X332" s="88">
        <v>0.88</v>
      </c>
      <c r="Y332" s="88">
        <v>0.89</v>
      </c>
      <c r="Z332" s="88">
        <v>1.17</v>
      </c>
      <c r="AA332" s="88">
        <v>1.27</v>
      </c>
      <c r="AB332" s="89" t="s">
        <v>240</v>
      </c>
      <c r="AL332" s="91" t="s">
        <v>238</v>
      </c>
    </row>
    <row r="333" spans="1:38" x14ac:dyDescent="0.25">
      <c r="A333" s="87" t="s">
        <v>258</v>
      </c>
      <c r="B333" s="89">
        <v>0</v>
      </c>
      <c r="C333" s="89">
        <v>0</v>
      </c>
      <c r="D333" s="89">
        <v>0</v>
      </c>
      <c r="E333" s="89">
        <v>0</v>
      </c>
      <c r="F333" s="89">
        <v>0</v>
      </c>
      <c r="G333" s="89">
        <v>0</v>
      </c>
      <c r="H333" s="89">
        <v>0</v>
      </c>
      <c r="I333" s="89">
        <v>0</v>
      </c>
      <c r="J333" s="89">
        <v>0</v>
      </c>
      <c r="K333" s="89" t="s">
        <v>240</v>
      </c>
      <c r="R333" s="87" t="s">
        <v>258</v>
      </c>
      <c r="S333" s="91">
        <v>0</v>
      </c>
      <c r="T333" s="91">
        <v>0</v>
      </c>
      <c r="U333" s="91">
        <v>0</v>
      </c>
      <c r="V333" s="91">
        <v>0</v>
      </c>
      <c r="W333" s="91">
        <v>0</v>
      </c>
      <c r="X333" s="91">
        <v>0</v>
      </c>
      <c r="Y333" s="91">
        <v>0</v>
      </c>
      <c r="Z333" s="91">
        <v>0</v>
      </c>
      <c r="AA333" s="91">
        <v>0</v>
      </c>
      <c r="AB333" s="91" t="s">
        <v>240</v>
      </c>
      <c r="AL333" s="91" t="s">
        <v>238</v>
      </c>
    </row>
    <row r="334" spans="1:38" x14ac:dyDescent="0.25">
      <c r="A334" s="87" t="s">
        <v>259</v>
      </c>
      <c r="B334" s="90">
        <v>1102.69</v>
      </c>
      <c r="C334" s="90">
        <v>893.56</v>
      </c>
      <c r="D334" s="90">
        <v>784.01</v>
      </c>
      <c r="E334" s="90">
        <v>739.35</v>
      </c>
      <c r="F334" s="90">
        <v>761.64</v>
      </c>
      <c r="G334" s="90">
        <v>761.81</v>
      </c>
      <c r="H334" s="90">
        <v>715.62</v>
      </c>
      <c r="I334" s="90">
        <v>691.5</v>
      </c>
      <c r="J334" s="90">
        <v>760.6</v>
      </c>
      <c r="K334" s="91" t="s">
        <v>240</v>
      </c>
      <c r="R334" s="87" t="s">
        <v>259</v>
      </c>
      <c r="S334" s="88">
        <v>0.63</v>
      </c>
      <c r="T334" s="88">
        <v>0.48</v>
      </c>
      <c r="U334" s="88">
        <v>0.43</v>
      </c>
      <c r="V334" s="88">
        <v>0.35</v>
      </c>
      <c r="W334" s="88">
        <v>0.41</v>
      </c>
      <c r="X334" s="88">
        <v>0.36</v>
      </c>
      <c r="Y334" s="88">
        <v>0.33</v>
      </c>
      <c r="Z334" s="88">
        <v>0.28000000000000003</v>
      </c>
      <c r="AA334" s="88">
        <v>0.37</v>
      </c>
      <c r="AB334" s="89" t="s">
        <v>240</v>
      </c>
      <c r="AL334" s="91" t="s">
        <v>238</v>
      </c>
    </row>
    <row r="335" spans="1:38" x14ac:dyDescent="0.25">
      <c r="A335" s="87" t="s">
        <v>260</v>
      </c>
      <c r="B335" s="88">
        <v>389.12</v>
      </c>
      <c r="C335" s="88">
        <v>345.89</v>
      </c>
      <c r="D335" s="88">
        <v>356.69</v>
      </c>
      <c r="E335" s="88">
        <v>327.56</v>
      </c>
      <c r="F335" s="88">
        <v>311.64999999999998</v>
      </c>
      <c r="G335" s="88">
        <v>288.74</v>
      </c>
      <c r="H335" s="88">
        <v>301.16000000000003</v>
      </c>
      <c r="I335" s="88">
        <v>283.61</v>
      </c>
      <c r="J335" s="88">
        <v>270.57</v>
      </c>
      <c r="K335" s="89" t="s">
        <v>240</v>
      </c>
      <c r="R335" s="87" t="s">
        <v>260</v>
      </c>
      <c r="S335" s="90">
        <v>0.11</v>
      </c>
      <c r="T335" s="90">
        <v>0.09</v>
      </c>
      <c r="U335" s="90">
        <v>0.1</v>
      </c>
      <c r="V335" s="90">
        <v>0.09</v>
      </c>
      <c r="W335" s="90">
        <v>7.0000000000000007E-2</v>
      </c>
      <c r="X335" s="90">
        <v>7.0000000000000007E-2</v>
      </c>
      <c r="Y335" s="90">
        <v>7.0000000000000007E-2</v>
      </c>
      <c r="Z335" s="90">
        <v>0.06</v>
      </c>
      <c r="AA335" s="90">
        <v>7.0000000000000007E-2</v>
      </c>
      <c r="AB335" s="91" t="s">
        <v>240</v>
      </c>
      <c r="AL335" s="91" t="s">
        <v>238</v>
      </c>
    </row>
    <row r="336" spans="1:38" x14ac:dyDescent="0.25">
      <c r="A336" s="87" t="s">
        <v>261</v>
      </c>
      <c r="B336" s="90">
        <v>2870.02</v>
      </c>
      <c r="C336" s="90">
        <v>3120.97</v>
      </c>
      <c r="D336" s="90">
        <v>3161.77</v>
      </c>
      <c r="E336" s="90">
        <v>3209.75</v>
      </c>
      <c r="F336" s="90">
        <v>3444.29</v>
      </c>
      <c r="G336" s="90">
        <v>2943.9</v>
      </c>
      <c r="H336" s="90">
        <v>3296.49</v>
      </c>
      <c r="I336" s="90">
        <v>3231.63</v>
      </c>
      <c r="J336" s="90">
        <v>2402.3000000000002</v>
      </c>
      <c r="K336" s="91" t="s">
        <v>240</v>
      </c>
      <c r="R336" s="87" t="s">
        <v>261</v>
      </c>
      <c r="S336" s="88">
        <v>1.57</v>
      </c>
      <c r="T336" s="88">
        <v>1.69</v>
      </c>
      <c r="U336" s="88">
        <v>1.85</v>
      </c>
      <c r="V336" s="88">
        <v>1.52</v>
      </c>
      <c r="W336" s="88">
        <v>1.55</v>
      </c>
      <c r="X336" s="88">
        <v>1.25</v>
      </c>
      <c r="Y336" s="88">
        <v>1.46</v>
      </c>
      <c r="Z336" s="88">
        <v>1.36</v>
      </c>
      <c r="AA336" s="88">
        <v>1.06</v>
      </c>
      <c r="AB336" s="89" t="s">
        <v>240</v>
      </c>
      <c r="AL336" s="91" t="s">
        <v>238</v>
      </c>
    </row>
    <row r="337" spans="1:38" x14ac:dyDescent="0.25">
      <c r="A337" s="87" t="s">
        <v>262</v>
      </c>
      <c r="B337" s="88">
        <v>51.2</v>
      </c>
      <c r="C337" s="88">
        <v>51.4</v>
      </c>
      <c r="D337" s="88">
        <v>51.9</v>
      </c>
      <c r="E337" s="88">
        <v>52.9</v>
      </c>
      <c r="F337" s="88">
        <v>53.2</v>
      </c>
      <c r="G337" s="88">
        <v>51.8</v>
      </c>
      <c r="H337" s="88">
        <v>51.7</v>
      </c>
      <c r="I337" s="88">
        <v>57.4</v>
      </c>
      <c r="J337" s="88">
        <v>53.3</v>
      </c>
      <c r="K337" s="89" t="s">
        <v>240</v>
      </c>
      <c r="R337" s="87" t="s">
        <v>262</v>
      </c>
      <c r="S337" s="90">
        <v>0.14000000000000001</v>
      </c>
      <c r="T337" s="90">
        <v>0.16</v>
      </c>
      <c r="U337" s="90">
        <v>0.15</v>
      </c>
      <c r="V337" s="90">
        <v>0.15</v>
      </c>
      <c r="W337" s="90">
        <v>0.18</v>
      </c>
      <c r="X337" s="90">
        <v>0.13</v>
      </c>
      <c r="Y337" s="90">
        <v>0.11</v>
      </c>
      <c r="Z337" s="90">
        <v>0.12</v>
      </c>
      <c r="AA337" s="90">
        <v>0.11</v>
      </c>
      <c r="AB337" s="91" t="s">
        <v>240</v>
      </c>
      <c r="AL337" s="91" t="s">
        <v>238</v>
      </c>
    </row>
    <row r="338" spans="1:38" x14ac:dyDescent="0.25">
      <c r="A338" s="87" t="s">
        <v>263</v>
      </c>
      <c r="B338" s="90">
        <v>3889.07</v>
      </c>
      <c r="C338" s="90">
        <v>3024.57</v>
      </c>
      <c r="D338" s="90">
        <v>3033.96</v>
      </c>
      <c r="E338" s="90">
        <v>2964.93</v>
      </c>
      <c r="F338" s="90">
        <v>3471.46</v>
      </c>
      <c r="G338" s="90">
        <v>3661.75</v>
      </c>
      <c r="H338" s="90">
        <v>3109.01</v>
      </c>
      <c r="I338" s="90">
        <v>3080.68</v>
      </c>
      <c r="J338" s="90">
        <v>3176.62</v>
      </c>
      <c r="K338" s="91" t="s">
        <v>240</v>
      </c>
      <c r="R338" s="87" t="s">
        <v>263</v>
      </c>
      <c r="S338" s="88">
        <v>2.2599999999999998</v>
      </c>
      <c r="T338" s="88">
        <v>1.94</v>
      </c>
      <c r="U338" s="88">
        <v>2.3199999999999998</v>
      </c>
      <c r="V338" s="88">
        <v>2.63</v>
      </c>
      <c r="W338" s="88">
        <v>2.8</v>
      </c>
      <c r="X338" s="88">
        <v>3.06</v>
      </c>
      <c r="Y338" s="88">
        <v>2.0299999999999998</v>
      </c>
      <c r="Z338" s="88">
        <v>1.88</v>
      </c>
      <c r="AA338" s="88">
        <v>2.48</v>
      </c>
      <c r="AB338" s="89" t="s">
        <v>240</v>
      </c>
      <c r="AL338" s="91" t="s">
        <v>238</v>
      </c>
    </row>
    <row r="339" spans="1:38" x14ac:dyDescent="0.25">
      <c r="A339" s="87" t="s">
        <v>264</v>
      </c>
      <c r="B339" s="88">
        <v>88.5</v>
      </c>
      <c r="C339" s="88">
        <v>84.69</v>
      </c>
      <c r="D339" s="88">
        <v>88.03</v>
      </c>
      <c r="E339" s="88">
        <v>89.83</v>
      </c>
      <c r="F339" s="88">
        <v>84.33</v>
      </c>
      <c r="G339" s="88">
        <v>83.69</v>
      </c>
      <c r="H339" s="88">
        <v>88.86</v>
      </c>
      <c r="I339" s="88">
        <v>87.83</v>
      </c>
      <c r="J339" s="88">
        <v>80.28</v>
      </c>
      <c r="K339" s="89" t="s">
        <v>240</v>
      </c>
      <c r="R339" s="87" t="s">
        <v>264</v>
      </c>
      <c r="S339" s="90">
        <v>0.3</v>
      </c>
      <c r="T339" s="90">
        <v>0.3</v>
      </c>
      <c r="U339" s="90">
        <v>0.31</v>
      </c>
      <c r="V339" s="90">
        <v>0.26</v>
      </c>
      <c r="W339" s="90">
        <v>0.2</v>
      </c>
      <c r="X339" s="90">
        <v>0.19</v>
      </c>
      <c r="Y339" s="90">
        <v>0.19</v>
      </c>
      <c r="Z339" s="90">
        <v>0.18</v>
      </c>
      <c r="AA339" s="90">
        <v>0.15</v>
      </c>
      <c r="AB339" s="91" t="s">
        <v>240</v>
      </c>
      <c r="AL339" s="91" t="s">
        <v>238</v>
      </c>
    </row>
    <row r="340" spans="1:38" x14ac:dyDescent="0.25">
      <c r="A340" s="87" t="s">
        <v>265</v>
      </c>
      <c r="B340" s="90">
        <v>855.54</v>
      </c>
      <c r="C340" s="90">
        <v>835.14</v>
      </c>
      <c r="D340" s="90">
        <v>827.37</v>
      </c>
      <c r="E340" s="90">
        <v>804.69</v>
      </c>
      <c r="F340" s="90">
        <v>760.31</v>
      </c>
      <c r="G340" s="90">
        <v>708.03</v>
      </c>
      <c r="H340" s="90">
        <v>690.8</v>
      </c>
      <c r="I340" s="90">
        <v>643.1</v>
      </c>
      <c r="J340" s="90">
        <v>538.48</v>
      </c>
      <c r="K340" s="91" t="s">
        <v>240</v>
      </c>
      <c r="R340" s="87" t="s">
        <v>265</v>
      </c>
      <c r="S340" s="88">
        <v>1.1200000000000001</v>
      </c>
      <c r="T340" s="88">
        <v>0.99</v>
      </c>
      <c r="U340" s="88">
        <v>1.06</v>
      </c>
      <c r="V340" s="88">
        <v>1.0900000000000001</v>
      </c>
      <c r="W340" s="88">
        <v>0.89</v>
      </c>
      <c r="X340" s="88">
        <v>0.76</v>
      </c>
      <c r="Y340" s="88">
        <v>0.73</v>
      </c>
      <c r="Z340" s="88">
        <v>0.59</v>
      </c>
      <c r="AA340" s="88">
        <v>0.69</v>
      </c>
      <c r="AB340" s="89" t="s">
        <v>240</v>
      </c>
      <c r="AL340" s="91" t="s">
        <v>238</v>
      </c>
    </row>
    <row r="341" spans="1:38" x14ac:dyDescent="0.25">
      <c r="A341" s="87" t="s">
        <v>266</v>
      </c>
      <c r="B341" s="88">
        <v>889.16</v>
      </c>
      <c r="C341" s="88">
        <v>396.47</v>
      </c>
      <c r="D341" s="88">
        <v>274.12</v>
      </c>
      <c r="E341" s="88">
        <v>350.35</v>
      </c>
      <c r="F341" s="88">
        <v>246.87</v>
      </c>
      <c r="G341" s="88">
        <v>366.43</v>
      </c>
      <c r="H341" s="88">
        <v>297.42</v>
      </c>
      <c r="I341" s="88">
        <v>398.14</v>
      </c>
      <c r="J341" s="88">
        <v>297.12</v>
      </c>
      <c r="K341" s="89" t="s">
        <v>240</v>
      </c>
      <c r="R341" s="87" t="s">
        <v>266</v>
      </c>
      <c r="S341" s="90">
        <v>0.69</v>
      </c>
      <c r="T341" s="90">
        <v>0.36</v>
      </c>
      <c r="U341" s="90">
        <v>0.22</v>
      </c>
      <c r="V341" s="90">
        <v>0.27</v>
      </c>
      <c r="W341" s="90">
        <v>0.16</v>
      </c>
      <c r="X341" s="90">
        <v>0.26</v>
      </c>
      <c r="Y341" s="90">
        <v>0.16</v>
      </c>
      <c r="Z341" s="90">
        <v>0.23</v>
      </c>
      <c r="AA341" s="90">
        <v>0.21</v>
      </c>
      <c r="AB341" s="91" t="s">
        <v>240</v>
      </c>
      <c r="AL341" s="91" t="s">
        <v>238</v>
      </c>
    </row>
    <row r="342" spans="1:38" x14ac:dyDescent="0.25">
      <c r="A342" s="87" t="s">
        <v>267</v>
      </c>
      <c r="B342" s="90">
        <v>573.39</v>
      </c>
      <c r="C342" s="90">
        <v>523.30999999999995</v>
      </c>
      <c r="D342" s="90">
        <v>524.42999999999995</v>
      </c>
      <c r="E342" s="90">
        <v>546.25</v>
      </c>
      <c r="F342" s="90">
        <v>439.65</v>
      </c>
      <c r="G342" s="90">
        <v>429.05</v>
      </c>
      <c r="H342" s="90">
        <v>401.33</v>
      </c>
      <c r="I342" s="90">
        <v>431.93</v>
      </c>
      <c r="J342" s="90">
        <v>374.8</v>
      </c>
      <c r="K342" s="90">
        <v>334.8</v>
      </c>
      <c r="R342" s="87" t="s">
        <v>267</v>
      </c>
      <c r="S342" s="88">
        <v>0.18</v>
      </c>
      <c r="T342" s="88">
        <v>0.18</v>
      </c>
      <c r="U342" s="88">
        <v>0.16</v>
      </c>
      <c r="V342" s="88">
        <v>0.17</v>
      </c>
      <c r="W342" s="88">
        <v>0.14000000000000001</v>
      </c>
      <c r="X342" s="88">
        <v>0.14000000000000001</v>
      </c>
      <c r="Y342" s="88">
        <v>0.14000000000000001</v>
      </c>
      <c r="Z342" s="88">
        <v>0.13</v>
      </c>
      <c r="AA342" s="88">
        <v>0.12</v>
      </c>
      <c r="AB342" s="89" t="s">
        <v>240</v>
      </c>
      <c r="AL342" s="91" t="s">
        <v>238</v>
      </c>
    </row>
    <row r="344" spans="1:38" x14ac:dyDescent="0.25">
      <c r="A344" s="83" t="s">
        <v>506</v>
      </c>
      <c r="R344" s="83" t="s">
        <v>506</v>
      </c>
    </row>
    <row r="345" spans="1:38" x14ac:dyDescent="0.25">
      <c r="A345" s="83" t="s">
        <v>240</v>
      </c>
      <c r="B345" s="82" t="s">
        <v>507</v>
      </c>
      <c r="R345" s="83" t="s">
        <v>240</v>
      </c>
      <c r="S345" s="82" t="s">
        <v>507</v>
      </c>
    </row>
    <row r="346" spans="1:38" x14ac:dyDescent="0.25">
      <c r="A346" s="83" t="s">
        <v>508</v>
      </c>
      <c r="R346" s="83" t="s">
        <v>508</v>
      </c>
    </row>
    <row r="347" spans="1:38" x14ac:dyDescent="0.25">
      <c r="A347" s="83" t="s">
        <v>595</v>
      </c>
      <c r="B347" s="149" t="s">
        <v>596</v>
      </c>
      <c r="R347" s="83" t="s">
        <v>595</v>
      </c>
      <c r="S347" s="149" t="s">
        <v>596</v>
      </c>
    </row>
    <row r="349" spans="1:38" x14ac:dyDescent="0.25">
      <c r="A349" s="83"/>
      <c r="B349" s="82"/>
      <c r="R349" s="83" t="s">
        <v>218</v>
      </c>
      <c r="T349" s="82" t="s">
        <v>57</v>
      </c>
    </row>
    <row r="350" spans="1:38" x14ac:dyDescent="0.25">
      <c r="A350" s="83" t="s">
        <v>218</v>
      </c>
      <c r="C350" s="82" t="s">
        <v>57</v>
      </c>
      <c r="R350" s="83" t="s">
        <v>592</v>
      </c>
      <c r="T350" s="82" t="s">
        <v>616</v>
      </c>
    </row>
    <row r="351" spans="1:38" x14ac:dyDescent="0.25">
      <c r="A351" s="83" t="s">
        <v>592</v>
      </c>
      <c r="C351" s="82" t="s">
        <v>616</v>
      </c>
      <c r="R351" s="83" t="s">
        <v>501</v>
      </c>
      <c r="T351" s="82" t="s">
        <v>610</v>
      </c>
    </row>
    <row r="352" spans="1:38" x14ac:dyDescent="0.25">
      <c r="A352" s="83" t="s">
        <v>501</v>
      </c>
      <c r="C352" s="82" t="s">
        <v>610</v>
      </c>
      <c r="R352" s="83" t="s">
        <v>601</v>
      </c>
      <c r="T352" s="82" t="s">
        <v>602</v>
      </c>
    </row>
    <row r="353" spans="1:38" x14ac:dyDescent="0.25">
      <c r="A353" s="83" t="s">
        <v>222</v>
      </c>
      <c r="C353" s="82" t="s">
        <v>603</v>
      </c>
      <c r="R353" s="83" t="s">
        <v>222</v>
      </c>
      <c r="T353" s="82" t="s">
        <v>617</v>
      </c>
    </row>
    <row r="355" spans="1:38" x14ac:dyDescent="0.25">
      <c r="A355" s="84" t="s">
        <v>224</v>
      </c>
      <c r="B355" s="107" t="s">
        <v>226</v>
      </c>
      <c r="C355" s="107" t="s">
        <v>227</v>
      </c>
      <c r="D355" s="107" t="s">
        <v>228</v>
      </c>
      <c r="E355" s="107" t="s">
        <v>229</v>
      </c>
      <c r="F355" s="107" t="s">
        <v>230</v>
      </c>
      <c r="G355" s="107" t="s">
        <v>231</v>
      </c>
      <c r="H355" s="107" t="s">
        <v>232</v>
      </c>
      <c r="I355" s="107" t="s">
        <v>233</v>
      </c>
      <c r="J355" s="107" t="s">
        <v>234</v>
      </c>
      <c r="K355" s="107" t="s">
        <v>235</v>
      </c>
      <c r="R355" s="84" t="s">
        <v>224</v>
      </c>
      <c r="S355" s="92" t="s">
        <v>226</v>
      </c>
      <c r="T355" s="92" t="s">
        <v>227</v>
      </c>
      <c r="U355" s="92" t="s">
        <v>228</v>
      </c>
      <c r="V355" s="92" t="s">
        <v>229</v>
      </c>
      <c r="W355" s="92" t="s">
        <v>230</v>
      </c>
      <c r="X355" s="92" t="s">
        <v>231</v>
      </c>
      <c r="Y355" s="92" t="s">
        <v>232</v>
      </c>
      <c r="Z355" s="92" t="s">
        <v>233</v>
      </c>
      <c r="AA355" s="92" t="s">
        <v>234</v>
      </c>
      <c r="AB355" s="92" t="s">
        <v>235</v>
      </c>
      <c r="AL355" s="156" t="s">
        <v>238</v>
      </c>
    </row>
    <row r="356" spans="1:38" x14ac:dyDescent="0.25">
      <c r="A356" s="85" t="s">
        <v>237</v>
      </c>
      <c r="B356" s="86" t="s">
        <v>238</v>
      </c>
      <c r="C356" s="86" t="s">
        <v>238</v>
      </c>
      <c r="D356" s="86" t="s">
        <v>238</v>
      </c>
      <c r="E356" s="86" t="s">
        <v>238</v>
      </c>
      <c r="F356" s="86" t="s">
        <v>238</v>
      </c>
      <c r="G356" s="86" t="s">
        <v>238</v>
      </c>
      <c r="H356" s="86" t="s">
        <v>238</v>
      </c>
      <c r="I356" s="86" t="s">
        <v>238</v>
      </c>
      <c r="J356" s="86" t="s">
        <v>238</v>
      </c>
      <c r="K356" s="86" t="s">
        <v>238</v>
      </c>
      <c r="R356" s="85" t="s">
        <v>237</v>
      </c>
      <c r="S356" s="86" t="s">
        <v>238</v>
      </c>
      <c r="T356" s="86" t="s">
        <v>238</v>
      </c>
      <c r="U356" s="86" t="s">
        <v>238</v>
      </c>
      <c r="V356" s="86" t="s">
        <v>238</v>
      </c>
      <c r="W356" s="86" t="s">
        <v>238</v>
      </c>
      <c r="X356" s="86" t="s">
        <v>238</v>
      </c>
      <c r="Y356" s="86" t="s">
        <v>238</v>
      </c>
      <c r="Z356" s="86" t="s">
        <v>238</v>
      </c>
      <c r="AA356" s="86" t="s">
        <v>238</v>
      </c>
      <c r="AB356" s="86" t="s">
        <v>238</v>
      </c>
      <c r="AL356" t="s">
        <v>238</v>
      </c>
    </row>
    <row r="357" spans="1:38" x14ac:dyDescent="0.25">
      <c r="A357" s="87" t="s">
        <v>239</v>
      </c>
      <c r="B357" s="88">
        <v>731444.05</v>
      </c>
      <c r="C357" s="88">
        <v>676998.56</v>
      </c>
      <c r="D357" s="88">
        <v>660681.38</v>
      </c>
      <c r="E357" s="88">
        <v>620514.12</v>
      </c>
      <c r="F357" s="88">
        <v>626086.43999999994</v>
      </c>
      <c r="G357" s="88">
        <v>625983.86</v>
      </c>
      <c r="H357" s="88">
        <v>633476.23</v>
      </c>
      <c r="I357" s="88">
        <v>632439.02</v>
      </c>
      <c r="J357" s="88">
        <v>631660.71</v>
      </c>
      <c r="K357" s="89" t="s">
        <v>240</v>
      </c>
      <c r="R357" s="87" t="s">
        <v>239</v>
      </c>
      <c r="S357" s="90">
        <v>7.0000000000000007E-2</v>
      </c>
      <c r="T357" s="90">
        <v>7.0000000000000007E-2</v>
      </c>
      <c r="U357" s="90">
        <v>0.06</v>
      </c>
      <c r="V357" s="90">
        <v>0.06</v>
      </c>
      <c r="W357" s="90">
        <v>0.06</v>
      </c>
      <c r="X357" s="90">
        <v>0.06</v>
      </c>
      <c r="Y357" s="90">
        <v>0.05</v>
      </c>
      <c r="Z357" s="90">
        <v>0.05</v>
      </c>
      <c r="AA357" s="90">
        <v>0.05</v>
      </c>
      <c r="AB357" s="91" t="s">
        <v>240</v>
      </c>
      <c r="AL357" s="91" t="s">
        <v>238</v>
      </c>
    </row>
    <row r="358" spans="1:38" x14ac:dyDescent="0.25">
      <c r="A358" s="87" t="s">
        <v>241</v>
      </c>
      <c r="B358" s="90">
        <v>10345.16</v>
      </c>
      <c r="C358" s="90">
        <v>9556.2999999999993</v>
      </c>
      <c r="D358" s="90">
        <v>8964.3700000000008</v>
      </c>
      <c r="E358" s="90">
        <v>8425.26</v>
      </c>
      <c r="F358" s="90">
        <v>8817.26</v>
      </c>
      <c r="G358" s="90">
        <v>8431.77</v>
      </c>
      <c r="H358" s="90">
        <v>8059.95</v>
      </c>
      <c r="I358" s="91">
        <v>7582</v>
      </c>
      <c r="J358" s="90">
        <v>7523.63</v>
      </c>
      <c r="K358" s="91" t="s">
        <v>240</v>
      </c>
      <c r="R358" s="87" t="s">
        <v>241</v>
      </c>
      <c r="S358" s="88">
        <v>0.03</v>
      </c>
      <c r="T358" s="88">
        <v>0.03</v>
      </c>
      <c r="U358" s="88">
        <v>0.03</v>
      </c>
      <c r="V358" s="88">
        <v>0.02</v>
      </c>
      <c r="W358" s="88">
        <v>0.02</v>
      </c>
      <c r="X358" s="88">
        <v>0.02</v>
      </c>
      <c r="Y358" s="88">
        <v>0.02</v>
      </c>
      <c r="Z358" s="88">
        <v>0.02</v>
      </c>
      <c r="AA358" s="88">
        <v>0.02</v>
      </c>
      <c r="AB358" s="89" t="s">
        <v>240</v>
      </c>
      <c r="AL358" s="91" t="s">
        <v>238</v>
      </c>
    </row>
    <row r="359" spans="1:38" x14ac:dyDescent="0.25">
      <c r="A359" s="87" t="s">
        <v>242</v>
      </c>
      <c r="B359" s="88">
        <v>6565.12</v>
      </c>
      <c r="C359" s="88">
        <v>6573.73</v>
      </c>
      <c r="D359" s="88">
        <v>6094.78</v>
      </c>
      <c r="E359" s="88">
        <v>6399.12</v>
      </c>
      <c r="F359" s="88">
        <v>7504.87</v>
      </c>
      <c r="G359" s="88">
        <v>6095.25</v>
      </c>
      <c r="H359" s="88">
        <v>5855.21</v>
      </c>
      <c r="I359" s="88">
        <v>6115.34</v>
      </c>
      <c r="J359" s="88">
        <v>6381.25</v>
      </c>
      <c r="K359" s="89" t="s">
        <v>240</v>
      </c>
      <c r="R359" s="87" t="s">
        <v>242</v>
      </c>
      <c r="S359" s="90">
        <v>0.18</v>
      </c>
      <c r="T359" s="90">
        <v>0.18</v>
      </c>
      <c r="U359" s="90">
        <v>0.17</v>
      </c>
      <c r="V359" s="90">
        <v>0.17</v>
      </c>
      <c r="W359" s="90">
        <v>0.19</v>
      </c>
      <c r="X359" s="90">
        <v>0.15</v>
      </c>
      <c r="Y359" s="90">
        <v>0.13</v>
      </c>
      <c r="Z359" s="90">
        <v>0.13</v>
      </c>
      <c r="AA359" s="90">
        <v>0.12</v>
      </c>
      <c r="AB359" s="91" t="s">
        <v>240</v>
      </c>
      <c r="AL359" s="91" t="s">
        <v>238</v>
      </c>
    </row>
    <row r="360" spans="1:38" x14ac:dyDescent="0.25">
      <c r="A360" s="87" t="s">
        <v>243</v>
      </c>
      <c r="B360" s="90">
        <v>11157.39</v>
      </c>
      <c r="C360" s="90">
        <v>10484.5</v>
      </c>
      <c r="D360" s="90">
        <v>10170.969999999999</v>
      </c>
      <c r="E360" s="90">
        <v>10116.799999999999</v>
      </c>
      <c r="F360" s="90">
        <v>9631.76</v>
      </c>
      <c r="G360" s="90">
        <v>9170.84</v>
      </c>
      <c r="H360" s="90">
        <v>9068.7199999999993</v>
      </c>
      <c r="I360" s="90">
        <v>8750.44</v>
      </c>
      <c r="J360" s="90">
        <v>8458.5400000000009</v>
      </c>
      <c r="K360" s="91" t="s">
        <v>240</v>
      </c>
      <c r="R360" s="87" t="s">
        <v>243</v>
      </c>
      <c r="S360" s="88">
        <v>7.0000000000000007E-2</v>
      </c>
      <c r="T360" s="88">
        <v>7.0000000000000007E-2</v>
      </c>
      <c r="U360" s="88">
        <v>7.0000000000000007E-2</v>
      </c>
      <c r="V360" s="88">
        <v>7.0000000000000007E-2</v>
      </c>
      <c r="W360" s="88">
        <v>0.06</v>
      </c>
      <c r="X360" s="88">
        <v>0.06</v>
      </c>
      <c r="Y360" s="88">
        <v>0.05</v>
      </c>
      <c r="Z360" s="88">
        <v>0.05</v>
      </c>
      <c r="AA360" s="88">
        <v>0.04</v>
      </c>
      <c r="AB360" s="89" t="s">
        <v>240</v>
      </c>
      <c r="AL360" s="91" t="s">
        <v>238</v>
      </c>
    </row>
    <row r="361" spans="1:38" x14ac:dyDescent="0.25">
      <c r="A361" s="87" t="s">
        <v>244</v>
      </c>
      <c r="B361" s="88">
        <v>62848.66</v>
      </c>
      <c r="C361" s="88">
        <v>59015.71</v>
      </c>
      <c r="D361" s="88">
        <v>54059.38</v>
      </c>
      <c r="E361" s="88">
        <v>53132.32</v>
      </c>
      <c r="F361" s="88">
        <v>42159.8</v>
      </c>
      <c r="G361" s="88">
        <v>43083.18</v>
      </c>
      <c r="H361" s="88">
        <v>46416.1</v>
      </c>
      <c r="I361" s="88">
        <v>49573.17</v>
      </c>
      <c r="J361" s="88">
        <v>46878.43</v>
      </c>
      <c r="K361" s="89" t="s">
        <v>240</v>
      </c>
      <c r="R361" s="87" t="s">
        <v>244</v>
      </c>
      <c r="S361" s="90">
        <v>0.28999999999999998</v>
      </c>
      <c r="T361" s="90">
        <v>0.27</v>
      </c>
      <c r="U361" s="90">
        <v>0.24</v>
      </c>
      <c r="V361" s="90">
        <v>0.23</v>
      </c>
      <c r="W361" s="90">
        <v>0.18</v>
      </c>
      <c r="X361" s="90">
        <v>0.18</v>
      </c>
      <c r="Y361" s="90">
        <v>0.18</v>
      </c>
      <c r="Z361" s="90">
        <v>0.19</v>
      </c>
      <c r="AA361" s="90">
        <v>0.17</v>
      </c>
      <c r="AB361" s="91" t="s">
        <v>240</v>
      </c>
      <c r="AL361" s="91" t="s">
        <v>238</v>
      </c>
    </row>
    <row r="362" spans="1:38" x14ac:dyDescent="0.25">
      <c r="A362" s="87" t="s">
        <v>245</v>
      </c>
      <c r="B362" s="90">
        <v>116563.62</v>
      </c>
      <c r="C362" s="90">
        <v>123315.71</v>
      </c>
      <c r="D362" s="90">
        <v>122305.39</v>
      </c>
      <c r="E362" s="90">
        <v>116276.43</v>
      </c>
      <c r="F362" s="90">
        <v>124742.39999999999</v>
      </c>
      <c r="G362" s="90">
        <v>131207.19</v>
      </c>
      <c r="H362" s="90">
        <v>120909.19</v>
      </c>
      <c r="I362" s="90">
        <v>114267.94</v>
      </c>
      <c r="J362" s="90">
        <v>120222.53</v>
      </c>
      <c r="K362" s="91" t="s">
        <v>240</v>
      </c>
      <c r="R362" s="87" t="s">
        <v>245</v>
      </c>
      <c r="S362" s="88">
        <v>0.05</v>
      </c>
      <c r="T362" s="88">
        <v>0.05</v>
      </c>
      <c r="U362" s="88">
        <v>0.05</v>
      </c>
      <c r="V362" s="88">
        <v>0.04</v>
      </c>
      <c r="W362" s="88">
        <v>0.05</v>
      </c>
      <c r="X362" s="88">
        <v>0.05</v>
      </c>
      <c r="Y362" s="88">
        <v>0.04</v>
      </c>
      <c r="Z362" s="88">
        <v>0.04</v>
      </c>
      <c r="AA362" s="88">
        <v>0.04</v>
      </c>
      <c r="AB362" s="89" t="s">
        <v>240</v>
      </c>
      <c r="AL362" s="91" t="s">
        <v>238</v>
      </c>
    </row>
    <row r="363" spans="1:38" x14ac:dyDescent="0.25">
      <c r="A363" s="87" t="s">
        <v>246</v>
      </c>
      <c r="B363" s="88">
        <v>16602.830000000002</v>
      </c>
      <c r="C363" s="88">
        <v>6928.95</v>
      </c>
      <c r="D363" s="88">
        <v>10488.06</v>
      </c>
      <c r="E363" s="88">
        <v>7260.55</v>
      </c>
      <c r="F363" s="88">
        <v>8011.53</v>
      </c>
      <c r="G363" s="88">
        <v>6498.49</v>
      </c>
      <c r="H363" s="88">
        <v>7400.67</v>
      </c>
      <c r="I363" s="88">
        <v>5006.03</v>
      </c>
      <c r="J363" s="88">
        <v>4063.45</v>
      </c>
      <c r="K363" s="89" t="s">
        <v>240</v>
      </c>
      <c r="R363" s="87" t="s">
        <v>246</v>
      </c>
      <c r="S363" s="90">
        <v>1.1399999999999999</v>
      </c>
      <c r="T363" s="90">
        <v>0.44</v>
      </c>
      <c r="U363" s="90">
        <v>0.63</v>
      </c>
      <c r="V363" s="90">
        <v>0.42</v>
      </c>
      <c r="W363" s="90">
        <v>0.45</v>
      </c>
      <c r="X363" s="90">
        <v>0.35</v>
      </c>
      <c r="Y363" s="90">
        <v>0.36</v>
      </c>
      <c r="Z363" s="90">
        <v>0.22</v>
      </c>
      <c r="AA363" s="90">
        <v>0.17</v>
      </c>
      <c r="AB363" s="91" t="s">
        <v>240</v>
      </c>
      <c r="AL363" s="91" t="s">
        <v>238</v>
      </c>
    </row>
    <row r="364" spans="1:38" x14ac:dyDescent="0.25">
      <c r="A364" s="87" t="s">
        <v>247</v>
      </c>
      <c r="B364" s="90">
        <v>4543.68</v>
      </c>
      <c r="C364" s="90">
        <v>4392.63</v>
      </c>
      <c r="D364" s="90">
        <v>4333.8900000000003</v>
      </c>
      <c r="E364" s="90">
        <v>4505.04</v>
      </c>
      <c r="F364" s="90">
        <v>4471.8900000000003</v>
      </c>
      <c r="G364" s="90">
        <v>4607.43</v>
      </c>
      <c r="H364" s="90">
        <v>4673.1099999999997</v>
      </c>
      <c r="I364" s="90">
        <v>4491.8100000000004</v>
      </c>
      <c r="J364" s="90">
        <v>4249.84</v>
      </c>
      <c r="K364" s="91" t="s">
        <v>240</v>
      </c>
      <c r="R364" s="87" t="s">
        <v>247</v>
      </c>
      <c r="S364" s="88">
        <v>0.03</v>
      </c>
      <c r="T364" s="88">
        <v>0.03</v>
      </c>
      <c r="U364" s="88">
        <v>0.03</v>
      </c>
      <c r="V364" s="88">
        <v>0.03</v>
      </c>
      <c r="W364" s="88">
        <v>0.02</v>
      </c>
      <c r="X364" s="88">
        <v>0.02</v>
      </c>
      <c r="Y364" s="88">
        <v>0.02</v>
      </c>
      <c r="Z364" s="88">
        <v>0.01</v>
      </c>
      <c r="AA364" s="88">
        <v>0.01</v>
      </c>
      <c r="AB364" s="89" t="s">
        <v>240</v>
      </c>
      <c r="AL364" s="91" t="s">
        <v>238</v>
      </c>
    </row>
    <row r="365" spans="1:38" x14ac:dyDescent="0.25">
      <c r="A365" s="87" t="s">
        <v>248</v>
      </c>
      <c r="B365" s="88">
        <v>41322.79</v>
      </c>
      <c r="C365" s="88">
        <v>38198.54</v>
      </c>
      <c r="D365" s="88">
        <v>33445.599999999999</v>
      </c>
      <c r="E365" s="88">
        <v>34537.25</v>
      </c>
      <c r="F365" s="88">
        <v>33356.06</v>
      </c>
      <c r="G365" s="88">
        <v>35016.74</v>
      </c>
      <c r="H365" s="88">
        <v>37877.21</v>
      </c>
      <c r="I365" s="150">
        <v>39685.15</v>
      </c>
      <c r="J365" s="150">
        <v>39749.86</v>
      </c>
      <c r="K365" s="89" t="s">
        <v>240</v>
      </c>
      <c r="R365" s="87" t="s">
        <v>248</v>
      </c>
      <c r="S365" s="90">
        <v>0.23</v>
      </c>
      <c r="T365" s="90">
        <v>0.23</v>
      </c>
      <c r="U365" s="90">
        <v>0.21</v>
      </c>
      <c r="V365" s="90">
        <v>0.22</v>
      </c>
      <c r="W365" s="90">
        <v>0.21</v>
      </c>
      <c r="X365" s="90">
        <v>0.23</v>
      </c>
      <c r="Y365" s="90">
        <v>0.25</v>
      </c>
      <c r="Z365" s="150">
        <v>0.26</v>
      </c>
      <c r="AA365" s="150">
        <v>0.25</v>
      </c>
      <c r="AB365" s="91" t="s">
        <v>240</v>
      </c>
      <c r="AL365" s="91" t="s">
        <v>238</v>
      </c>
    </row>
    <row r="366" spans="1:38" x14ac:dyDescent="0.25">
      <c r="A366" s="87" t="s">
        <v>249</v>
      </c>
      <c r="B366" s="90">
        <v>75988.56</v>
      </c>
      <c r="C366" s="90">
        <v>62113.63</v>
      </c>
      <c r="D366" s="90">
        <v>75643.740000000005</v>
      </c>
      <c r="E366" s="90">
        <v>60245.01</v>
      </c>
      <c r="F366" s="90">
        <v>69378.490000000005</v>
      </c>
      <c r="G366" s="90">
        <v>67221.039999999994</v>
      </c>
      <c r="H366" s="90">
        <v>68186.289999999994</v>
      </c>
      <c r="I366" s="90">
        <v>80198.73</v>
      </c>
      <c r="J366" s="90">
        <v>79709.86</v>
      </c>
      <c r="K366" s="91" t="s">
        <v>240</v>
      </c>
      <c r="R366" s="87" t="s">
        <v>249</v>
      </c>
      <c r="S366" s="88">
        <v>0.08</v>
      </c>
      <c r="T366" s="88">
        <v>7.0000000000000007E-2</v>
      </c>
      <c r="U366" s="88">
        <v>0.08</v>
      </c>
      <c r="V366" s="88">
        <v>0.06</v>
      </c>
      <c r="W366" s="88">
        <v>7.0000000000000007E-2</v>
      </c>
      <c r="X366" s="88">
        <v>7.0000000000000007E-2</v>
      </c>
      <c r="Y366" s="88">
        <v>0.06</v>
      </c>
      <c r="Z366" s="88">
        <v>7.0000000000000007E-2</v>
      </c>
      <c r="AA366" s="88">
        <v>7.0000000000000007E-2</v>
      </c>
      <c r="AB366" s="89" t="s">
        <v>240</v>
      </c>
      <c r="AL366" s="91" t="s">
        <v>238</v>
      </c>
    </row>
    <row r="367" spans="1:38" x14ac:dyDescent="0.25">
      <c r="A367" s="87" t="s">
        <v>250</v>
      </c>
      <c r="B367" s="88">
        <v>67473.19</v>
      </c>
      <c r="C367" s="89">
        <v>64143</v>
      </c>
      <c r="D367" s="88">
        <v>62492.46</v>
      </c>
      <c r="E367" s="88">
        <v>57311.4</v>
      </c>
      <c r="F367" s="88">
        <v>57151.72</v>
      </c>
      <c r="G367" s="88">
        <v>54088.71</v>
      </c>
      <c r="H367" s="88">
        <v>53486.05</v>
      </c>
      <c r="I367" s="88">
        <v>50919.64</v>
      </c>
      <c r="J367" s="88">
        <v>48155.63</v>
      </c>
      <c r="K367" s="89" t="s">
        <v>240</v>
      </c>
      <c r="R367" s="87" t="s">
        <v>250</v>
      </c>
      <c r="S367" s="90">
        <v>0.04</v>
      </c>
      <c r="T367" s="90">
        <v>0.03</v>
      </c>
      <c r="U367" s="90">
        <v>0.03</v>
      </c>
      <c r="V367" s="90">
        <v>0.03</v>
      </c>
      <c r="W367" s="90">
        <v>0.03</v>
      </c>
      <c r="X367" s="90">
        <v>0.03</v>
      </c>
      <c r="Y367" s="90">
        <v>0.03</v>
      </c>
      <c r="Z367" s="90">
        <v>0.02</v>
      </c>
      <c r="AA367" s="90">
        <v>0.02</v>
      </c>
      <c r="AB367" s="91" t="s">
        <v>240</v>
      </c>
      <c r="AL367" s="91" t="s">
        <v>238</v>
      </c>
    </row>
    <row r="368" spans="1:38" x14ac:dyDescent="0.25">
      <c r="A368" s="87" t="s">
        <v>251</v>
      </c>
      <c r="B368" s="90">
        <v>6117.98</v>
      </c>
      <c r="C368" s="90">
        <v>5717.22</v>
      </c>
      <c r="D368" s="90">
        <v>5736.49</v>
      </c>
      <c r="E368" s="90">
        <v>5061.37</v>
      </c>
      <c r="F368" s="90">
        <v>5036.2700000000004</v>
      </c>
      <c r="G368" s="90">
        <v>5138.5600000000004</v>
      </c>
      <c r="H368" s="90">
        <v>5416.54</v>
      </c>
      <c r="I368" s="90">
        <v>5919.24</v>
      </c>
      <c r="J368" s="90">
        <v>6259.98</v>
      </c>
      <c r="K368" s="91" t="s">
        <v>240</v>
      </c>
      <c r="R368" s="87" t="s">
        <v>251</v>
      </c>
      <c r="S368" s="88">
        <v>0.16</v>
      </c>
      <c r="T368" s="88">
        <v>0.15</v>
      </c>
      <c r="U368" s="88">
        <v>0.15</v>
      </c>
      <c r="V368" s="88">
        <v>0.14000000000000001</v>
      </c>
      <c r="W368" s="88">
        <v>0.13</v>
      </c>
      <c r="X368" s="88">
        <v>0.13</v>
      </c>
      <c r="Y368" s="88">
        <v>0.13</v>
      </c>
      <c r="Z368" s="88">
        <v>0.14000000000000001</v>
      </c>
      <c r="AA368" s="88">
        <v>0.14000000000000001</v>
      </c>
      <c r="AB368" s="89" t="s">
        <v>240</v>
      </c>
      <c r="AL368" s="91" t="s">
        <v>238</v>
      </c>
    </row>
    <row r="369" spans="1:38" x14ac:dyDescent="0.25">
      <c r="A369" s="87" t="s">
        <v>252</v>
      </c>
      <c r="B369" s="88">
        <v>84143.09</v>
      </c>
      <c r="C369" s="88">
        <v>74463.33</v>
      </c>
      <c r="D369" s="88">
        <v>65748.429999999993</v>
      </c>
      <c r="E369" s="88">
        <v>61677.29</v>
      </c>
      <c r="F369" s="88">
        <v>64566.98</v>
      </c>
      <c r="G369" s="88">
        <v>64482.65</v>
      </c>
      <c r="H369" s="88">
        <v>71870.7</v>
      </c>
      <c r="I369" s="88">
        <v>66915.72</v>
      </c>
      <c r="J369" s="88">
        <v>70302.19</v>
      </c>
      <c r="K369" s="89" t="s">
        <v>240</v>
      </c>
      <c r="R369" s="87" t="s">
        <v>252</v>
      </c>
      <c r="S369" s="90">
        <v>0.06</v>
      </c>
      <c r="T369" s="90">
        <v>0.05</v>
      </c>
      <c r="U369" s="90">
        <v>0.05</v>
      </c>
      <c r="V369" s="90">
        <v>0.04</v>
      </c>
      <c r="W369" s="90">
        <v>0.04</v>
      </c>
      <c r="X369" s="90">
        <v>0.04</v>
      </c>
      <c r="Y369" s="90">
        <v>0.05</v>
      </c>
      <c r="Z369" s="90">
        <v>0.04</v>
      </c>
      <c r="AA369" s="90">
        <v>0.04</v>
      </c>
      <c r="AB369" s="91" t="s">
        <v>240</v>
      </c>
      <c r="AL369" s="91" t="s">
        <v>238</v>
      </c>
    </row>
    <row r="370" spans="1:38" x14ac:dyDescent="0.25">
      <c r="A370" s="87" t="s">
        <v>253</v>
      </c>
      <c r="B370" s="90">
        <v>1257.72</v>
      </c>
      <c r="C370" s="90">
        <v>850.08</v>
      </c>
      <c r="D370" s="90">
        <v>722.06</v>
      </c>
      <c r="E370" s="90">
        <v>680.95</v>
      </c>
      <c r="F370" s="90">
        <v>663.98</v>
      </c>
      <c r="G370" s="90">
        <v>726.68</v>
      </c>
      <c r="H370" s="90">
        <v>745.05</v>
      </c>
      <c r="I370" s="91">
        <v>783</v>
      </c>
      <c r="J370" s="90">
        <v>841.46</v>
      </c>
      <c r="K370" s="91" t="s">
        <v>240</v>
      </c>
      <c r="R370" s="87" t="s">
        <v>253</v>
      </c>
      <c r="S370" s="88">
        <v>7.0000000000000007E-2</v>
      </c>
      <c r="T370" s="88">
        <v>0.05</v>
      </c>
      <c r="U370" s="88">
        <v>0.05</v>
      </c>
      <c r="V370" s="88">
        <v>0.04</v>
      </c>
      <c r="W370" s="88">
        <v>0.04</v>
      </c>
      <c r="X370" s="88">
        <v>0.04</v>
      </c>
      <c r="Y370" s="88">
        <v>0.04</v>
      </c>
      <c r="Z370" s="88">
        <v>0.04</v>
      </c>
      <c r="AA370" s="88">
        <v>0.04</v>
      </c>
      <c r="AB370" s="89" t="s">
        <v>240</v>
      </c>
      <c r="AL370" s="91" t="s">
        <v>238</v>
      </c>
    </row>
    <row r="371" spans="1:38" x14ac:dyDescent="0.25">
      <c r="A371" s="87" t="s">
        <v>254</v>
      </c>
      <c r="B371" s="88">
        <v>5680.63</v>
      </c>
      <c r="C371" s="88">
        <v>6065.66</v>
      </c>
      <c r="D371" s="88">
        <v>6425.05</v>
      </c>
      <c r="E371" s="88">
        <v>6925.64</v>
      </c>
      <c r="F371" s="88">
        <v>7222.25</v>
      </c>
      <c r="G371" s="88">
        <v>7181.16</v>
      </c>
      <c r="H371" s="88">
        <v>7462.48</v>
      </c>
      <c r="I371" s="88">
        <v>7709.42</v>
      </c>
      <c r="J371" s="88">
        <v>7873.1</v>
      </c>
      <c r="K371" s="89" t="s">
        <v>240</v>
      </c>
      <c r="R371" s="87" t="s">
        <v>254</v>
      </c>
      <c r="S371" s="90">
        <v>0.33</v>
      </c>
      <c r="T371" s="90">
        <v>0.31</v>
      </c>
      <c r="U371" s="90">
        <v>0.32</v>
      </c>
      <c r="V371" s="90">
        <v>0.33</v>
      </c>
      <c r="W371" s="90">
        <v>0.33</v>
      </c>
      <c r="X371" s="90">
        <v>0.32</v>
      </c>
      <c r="Y371" s="90">
        <v>0.32</v>
      </c>
      <c r="Z371" s="90">
        <v>0.3</v>
      </c>
      <c r="AA371" s="90">
        <v>0.28999999999999998</v>
      </c>
      <c r="AB371" s="91" t="s">
        <v>240</v>
      </c>
      <c r="AL371" s="91" t="s">
        <v>238</v>
      </c>
    </row>
    <row r="372" spans="1:38" x14ac:dyDescent="0.25">
      <c r="A372" s="87" t="s">
        <v>255</v>
      </c>
      <c r="B372" s="90">
        <v>4466.24</v>
      </c>
      <c r="C372" s="90">
        <v>3275.33</v>
      </c>
      <c r="D372" s="90">
        <v>3221.64</v>
      </c>
      <c r="E372" s="90">
        <v>3163.42</v>
      </c>
      <c r="F372" s="90">
        <v>2920.69</v>
      </c>
      <c r="G372" s="90">
        <v>2730.49</v>
      </c>
      <c r="H372" s="90">
        <v>2845.78</v>
      </c>
      <c r="I372" s="90">
        <v>3002.1</v>
      </c>
      <c r="J372" s="90">
        <v>2845.13</v>
      </c>
      <c r="K372" s="91" t="s">
        <v>240</v>
      </c>
      <c r="R372" s="87" t="s">
        <v>255</v>
      </c>
      <c r="S372" s="88">
        <v>0.16</v>
      </c>
      <c r="T372" s="88">
        <v>0.11</v>
      </c>
      <c r="U372" s="88">
        <v>0.1</v>
      </c>
      <c r="V372" s="88">
        <v>0.1</v>
      </c>
      <c r="W372" s="88">
        <v>0.09</v>
      </c>
      <c r="X372" s="88">
        <v>0.08</v>
      </c>
      <c r="Y372" s="88">
        <v>7.0000000000000007E-2</v>
      </c>
      <c r="Z372" s="88">
        <v>7.0000000000000007E-2</v>
      </c>
      <c r="AA372" s="88">
        <v>0.06</v>
      </c>
      <c r="AB372" s="89" t="s">
        <v>240</v>
      </c>
      <c r="AL372" s="91" t="s">
        <v>238</v>
      </c>
    </row>
    <row r="373" spans="1:38" x14ac:dyDescent="0.25">
      <c r="A373" s="87" t="s">
        <v>256</v>
      </c>
      <c r="B373" s="88">
        <v>920.37</v>
      </c>
      <c r="C373" s="89">
        <v>906</v>
      </c>
      <c r="D373" s="88">
        <v>833.78</v>
      </c>
      <c r="E373" s="88">
        <v>822.49</v>
      </c>
      <c r="F373" s="88">
        <v>821.14</v>
      </c>
      <c r="G373" s="88">
        <v>857.17</v>
      </c>
      <c r="H373" s="88">
        <v>884.78</v>
      </c>
      <c r="I373" s="88">
        <v>1054.29</v>
      </c>
      <c r="J373" s="88">
        <v>1128.72</v>
      </c>
      <c r="K373" s="89" t="s">
        <v>240</v>
      </c>
      <c r="R373" s="87" t="s">
        <v>256</v>
      </c>
      <c r="S373" s="90">
        <v>0.02</v>
      </c>
      <c r="T373" s="90">
        <v>0.02</v>
      </c>
      <c r="U373" s="90">
        <v>0.02</v>
      </c>
      <c r="V373" s="90">
        <v>0.02</v>
      </c>
      <c r="W373" s="90">
        <v>0.02</v>
      </c>
      <c r="X373" s="90">
        <v>0.02</v>
      </c>
      <c r="Y373" s="90">
        <v>0.02</v>
      </c>
      <c r="Z373" s="90">
        <v>0.02</v>
      </c>
      <c r="AA373" s="90">
        <v>0.02</v>
      </c>
      <c r="AB373" s="91" t="s">
        <v>240</v>
      </c>
      <c r="AL373" s="91" t="s">
        <v>238</v>
      </c>
    </row>
    <row r="374" spans="1:38" x14ac:dyDescent="0.25">
      <c r="A374" s="87" t="s">
        <v>257</v>
      </c>
      <c r="B374" s="90">
        <v>9076.84</v>
      </c>
      <c r="C374" s="90">
        <v>7880.35</v>
      </c>
      <c r="D374" s="90">
        <v>7298.84</v>
      </c>
      <c r="E374" s="90">
        <v>8041.34</v>
      </c>
      <c r="F374" s="90">
        <v>7950.08</v>
      </c>
      <c r="G374" s="90">
        <v>7456.5</v>
      </c>
      <c r="H374" s="90">
        <v>7086.89</v>
      </c>
      <c r="I374" s="90">
        <v>7698.58</v>
      </c>
      <c r="J374" s="90">
        <v>7416.17</v>
      </c>
      <c r="K374" s="91" t="s">
        <v>240</v>
      </c>
      <c r="R374" s="87" t="s">
        <v>257</v>
      </c>
      <c r="S374" s="88">
        <v>0.1</v>
      </c>
      <c r="T374" s="88">
        <v>0.09</v>
      </c>
      <c r="U374" s="88">
        <v>0.08</v>
      </c>
      <c r="V374" s="88">
        <v>0.09</v>
      </c>
      <c r="W374" s="88">
        <v>0.08</v>
      </c>
      <c r="X374" s="88">
        <v>0.08</v>
      </c>
      <c r="Y374" s="88">
        <v>7.0000000000000007E-2</v>
      </c>
      <c r="Z374" s="88">
        <v>7.0000000000000007E-2</v>
      </c>
      <c r="AA374" s="88">
        <v>0.06</v>
      </c>
      <c r="AB374" s="89" t="s">
        <v>240</v>
      </c>
      <c r="AL374" s="91" t="s">
        <v>238</v>
      </c>
    </row>
    <row r="375" spans="1:38" x14ac:dyDescent="0.25">
      <c r="A375" s="87" t="s">
        <v>258</v>
      </c>
      <c r="B375" s="88">
        <v>481.09</v>
      </c>
      <c r="C375" s="88">
        <v>473.68</v>
      </c>
      <c r="D375" s="88">
        <v>374.96</v>
      </c>
      <c r="E375" s="88">
        <v>473.64</v>
      </c>
      <c r="F375" s="88">
        <v>329.02</v>
      </c>
      <c r="G375" s="88">
        <v>287.92</v>
      </c>
      <c r="H375" s="88">
        <v>269.13</v>
      </c>
      <c r="I375" s="88">
        <v>252.92</v>
      </c>
      <c r="J375" s="88">
        <v>244.38</v>
      </c>
      <c r="K375" s="89" t="s">
        <v>240</v>
      </c>
      <c r="R375" s="87" t="s">
        <v>258</v>
      </c>
      <c r="S375" s="90">
        <v>0.08</v>
      </c>
      <c r="T375" s="90">
        <v>7.0000000000000007E-2</v>
      </c>
      <c r="U375" s="90">
        <v>0.05</v>
      </c>
      <c r="V375" s="90">
        <v>0.06</v>
      </c>
      <c r="W375" s="90">
        <v>0.04</v>
      </c>
      <c r="X375" s="90">
        <v>0.03</v>
      </c>
      <c r="Y375" s="90">
        <v>0.03</v>
      </c>
      <c r="Z375" s="90">
        <v>0.02</v>
      </c>
      <c r="AA375" s="90">
        <v>0.02</v>
      </c>
      <c r="AB375" s="91" t="s">
        <v>240</v>
      </c>
      <c r="AL375" s="91" t="s">
        <v>238</v>
      </c>
    </row>
    <row r="376" spans="1:38" x14ac:dyDescent="0.25">
      <c r="A376" s="87" t="s">
        <v>259</v>
      </c>
      <c r="B376" s="90">
        <v>17293.419999999998</v>
      </c>
      <c r="C376" s="90">
        <v>16302.11</v>
      </c>
      <c r="D376" s="90">
        <v>15976.54</v>
      </c>
      <c r="E376" s="90">
        <v>15636.64</v>
      </c>
      <c r="F376" s="90">
        <v>14566.77</v>
      </c>
      <c r="G376" s="91">
        <v>13499</v>
      </c>
      <c r="H376" s="90">
        <v>13229.73</v>
      </c>
      <c r="I376" s="90">
        <v>12829.52</v>
      </c>
      <c r="J376" s="90">
        <v>12332.45</v>
      </c>
      <c r="K376" s="91" t="s">
        <v>240</v>
      </c>
      <c r="R376" s="87" t="s">
        <v>259</v>
      </c>
      <c r="S376" s="88">
        <v>0.03</v>
      </c>
      <c r="T376" s="88">
        <v>0.03</v>
      </c>
      <c r="U376" s="88">
        <v>0.03</v>
      </c>
      <c r="V376" s="88">
        <v>0.03</v>
      </c>
      <c r="W376" s="88">
        <v>0.02</v>
      </c>
      <c r="X376" s="88">
        <v>0.02</v>
      </c>
      <c r="Y376" s="88">
        <v>0.02</v>
      </c>
      <c r="Z376" s="88">
        <v>0.02</v>
      </c>
      <c r="AA376" s="88">
        <v>0.02</v>
      </c>
      <c r="AB376" s="89" t="s">
        <v>240</v>
      </c>
      <c r="AL376" s="91" t="s">
        <v>238</v>
      </c>
    </row>
    <row r="377" spans="1:38" x14ac:dyDescent="0.25">
      <c r="A377" s="87" t="s">
        <v>260</v>
      </c>
      <c r="B377" s="88">
        <v>8517.7000000000007</v>
      </c>
      <c r="C377" s="88">
        <v>8071.82</v>
      </c>
      <c r="D377" s="88">
        <v>7453.82</v>
      </c>
      <c r="E377" s="88">
        <v>6970.68</v>
      </c>
      <c r="F377" s="88">
        <v>6804.68</v>
      </c>
      <c r="G377" s="88">
        <v>6397.2</v>
      </c>
      <c r="H377" s="88">
        <v>6681.09</v>
      </c>
      <c r="I377" s="88">
        <v>6432.54</v>
      </c>
      <c r="J377" s="88">
        <v>7067.78</v>
      </c>
      <c r="K377" s="89" t="s">
        <v>240</v>
      </c>
      <c r="R377" s="87" t="s">
        <v>260</v>
      </c>
      <c r="S377" s="90">
        <v>0.03</v>
      </c>
      <c r="T377" s="90">
        <v>0.03</v>
      </c>
      <c r="U377" s="90">
        <v>0.03</v>
      </c>
      <c r="V377" s="90">
        <v>0.02</v>
      </c>
      <c r="W377" s="90">
        <v>0.02</v>
      </c>
      <c r="X377" s="90">
        <v>0.02</v>
      </c>
      <c r="Y377" s="90">
        <v>0.02</v>
      </c>
      <c r="Z377" s="90">
        <v>0.02</v>
      </c>
      <c r="AA377" s="90">
        <v>0.02</v>
      </c>
      <c r="AB377" s="91" t="s">
        <v>240</v>
      </c>
      <c r="AL377" s="91" t="s">
        <v>238</v>
      </c>
    </row>
    <row r="378" spans="1:38" x14ac:dyDescent="0.25">
      <c r="A378" s="87" t="s">
        <v>261</v>
      </c>
      <c r="B378" s="90">
        <v>83503.12</v>
      </c>
      <c r="C378" s="90">
        <v>78321.02</v>
      </c>
      <c r="D378" s="90">
        <v>74454.2</v>
      </c>
      <c r="E378" s="90">
        <v>72624.460000000006</v>
      </c>
      <c r="F378" s="90">
        <v>71913.62</v>
      </c>
      <c r="G378" s="90">
        <v>73551.61</v>
      </c>
      <c r="H378" s="90">
        <v>77656.94</v>
      </c>
      <c r="I378" s="90">
        <v>76895.149999999994</v>
      </c>
      <c r="J378" s="90">
        <v>74407.59</v>
      </c>
      <c r="K378" s="91" t="s">
        <v>240</v>
      </c>
      <c r="R378" s="87" t="s">
        <v>261</v>
      </c>
      <c r="S378" s="88">
        <v>0.25</v>
      </c>
      <c r="T378" s="88">
        <v>0.23</v>
      </c>
      <c r="U378" s="88">
        <v>0.21</v>
      </c>
      <c r="V378" s="88">
        <v>0.2</v>
      </c>
      <c r="W378" s="88">
        <v>0.19</v>
      </c>
      <c r="X378" s="88">
        <v>0.19</v>
      </c>
      <c r="Y378" s="88">
        <v>0.19</v>
      </c>
      <c r="Z378" s="88">
        <v>0.18</v>
      </c>
      <c r="AA378" s="88">
        <v>0.16</v>
      </c>
      <c r="AB378" s="89" t="s">
        <v>240</v>
      </c>
      <c r="AL378" s="91" t="s">
        <v>238</v>
      </c>
    </row>
    <row r="379" spans="1:38" x14ac:dyDescent="0.25">
      <c r="A379" s="87" t="s">
        <v>262</v>
      </c>
      <c r="B379" s="88">
        <v>36899.5</v>
      </c>
      <c r="C379" s="89">
        <v>34304</v>
      </c>
      <c r="D379" s="88">
        <v>31643.1</v>
      </c>
      <c r="E379" s="88">
        <v>31055.1</v>
      </c>
      <c r="F379" s="88">
        <v>31274.5</v>
      </c>
      <c r="G379" s="88">
        <v>31112.7</v>
      </c>
      <c r="H379" s="88">
        <v>31604.3</v>
      </c>
      <c r="I379" s="88">
        <v>30951.9</v>
      </c>
      <c r="J379" s="88">
        <v>31249.5</v>
      </c>
      <c r="K379" s="89" t="s">
        <v>240</v>
      </c>
      <c r="R379" s="87" t="s">
        <v>262</v>
      </c>
      <c r="S379" s="90">
        <v>0.24</v>
      </c>
      <c r="T379" s="90">
        <v>0.23</v>
      </c>
      <c r="U379" s="90">
        <v>0.21</v>
      </c>
      <c r="V379" s="90">
        <v>0.21</v>
      </c>
      <c r="W379" s="90">
        <v>0.2</v>
      </c>
      <c r="X379" s="90">
        <v>0.19</v>
      </c>
      <c r="Y379" s="90">
        <v>0.19</v>
      </c>
      <c r="Z379" s="90">
        <v>0.17</v>
      </c>
      <c r="AA379" s="90">
        <v>0.17</v>
      </c>
      <c r="AB379" s="91" t="s">
        <v>240</v>
      </c>
      <c r="AL379" s="91" t="s">
        <v>238</v>
      </c>
    </row>
    <row r="380" spans="1:38" x14ac:dyDescent="0.25">
      <c r="A380" s="87" t="s">
        <v>263</v>
      </c>
      <c r="B380" s="90">
        <v>24290.06</v>
      </c>
      <c r="C380" s="90">
        <v>22820.91</v>
      </c>
      <c r="D380" s="90">
        <v>20737.63</v>
      </c>
      <c r="E380" s="90">
        <v>19752.37</v>
      </c>
      <c r="F380" s="90">
        <v>19705.54</v>
      </c>
      <c r="G380" s="90">
        <v>19462.95</v>
      </c>
      <c r="H380" s="90">
        <v>18511.13</v>
      </c>
      <c r="I380" s="90">
        <v>18836.43</v>
      </c>
      <c r="J380" s="90">
        <v>19623.62</v>
      </c>
      <c r="K380" s="91" t="s">
        <v>240</v>
      </c>
      <c r="R380" s="87" t="s">
        <v>263</v>
      </c>
      <c r="S380" s="88">
        <v>0.21</v>
      </c>
      <c r="T380" s="88">
        <v>0.2</v>
      </c>
      <c r="U380" s="88">
        <v>0.16</v>
      </c>
      <c r="V380" s="88">
        <v>0.15</v>
      </c>
      <c r="W380" s="88">
        <v>0.14000000000000001</v>
      </c>
      <c r="X380" s="88">
        <v>0.13</v>
      </c>
      <c r="Y380" s="88">
        <v>0.11</v>
      </c>
      <c r="Z380" s="88">
        <v>0.1</v>
      </c>
      <c r="AA380" s="88">
        <v>0.1</v>
      </c>
      <c r="AB380" s="89" t="s">
        <v>240</v>
      </c>
      <c r="AL380" s="91" t="s">
        <v>238</v>
      </c>
    </row>
    <row r="381" spans="1:38" x14ac:dyDescent="0.25">
      <c r="A381" s="87" t="s">
        <v>264</v>
      </c>
      <c r="B381" s="88">
        <v>3161.72</v>
      </c>
      <c r="C381" s="88">
        <v>2948.01</v>
      </c>
      <c r="D381" s="88">
        <v>2803.23</v>
      </c>
      <c r="E381" s="88">
        <v>2798.19</v>
      </c>
      <c r="F381" s="88">
        <v>2697.73</v>
      </c>
      <c r="G381" s="88">
        <v>2642.37</v>
      </c>
      <c r="H381" s="88">
        <v>2783.83</v>
      </c>
      <c r="I381" s="88">
        <v>2808.78</v>
      </c>
      <c r="J381" s="88">
        <v>2800.16</v>
      </c>
      <c r="K381" s="89" t="s">
        <v>240</v>
      </c>
      <c r="R381" s="87" t="s">
        <v>264</v>
      </c>
      <c r="S381" s="90">
        <v>0.1</v>
      </c>
      <c r="T381" s="90">
        <v>0.09</v>
      </c>
      <c r="U381" s="90">
        <v>0.09</v>
      </c>
      <c r="V381" s="90">
        <v>0.09</v>
      </c>
      <c r="W381" s="90">
        <v>0.08</v>
      </c>
      <c r="X381" s="90">
        <v>0.08</v>
      </c>
      <c r="Y381" s="90">
        <v>7.0000000000000007E-2</v>
      </c>
      <c r="Z381" s="90">
        <v>7.0000000000000007E-2</v>
      </c>
      <c r="AA381" s="90">
        <v>7.0000000000000007E-2</v>
      </c>
      <c r="AB381" s="91" t="s">
        <v>240</v>
      </c>
      <c r="AL381" s="91" t="s">
        <v>238</v>
      </c>
    </row>
    <row r="382" spans="1:38" x14ac:dyDescent="0.25">
      <c r="A382" s="87" t="s">
        <v>265</v>
      </c>
      <c r="B382" s="90">
        <v>3842.72</v>
      </c>
      <c r="C382" s="90">
        <v>3746.41</v>
      </c>
      <c r="D382" s="90">
        <v>3625.42</v>
      </c>
      <c r="E382" s="90">
        <v>3587.58</v>
      </c>
      <c r="F382" s="90">
        <v>3670.23</v>
      </c>
      <c r="G382" s="91">
        <v>3217</v>
      </c>
      <c r="H382" s="90">
        <v>3141.91</v>
      </c>
      <c r="I382" s="90">
        <v>2952.93</v>
      </c>
      <c r="J382" s="90">
        <v>2780.04</v>
      </c>
      <c r="K382" s="91" t="s">
        <v>240</v>
      </c>
      <c r="R382" s="87" t="s">
        <v>265</v>
      </c>
      <c r="S382" s="88">
        <v>0.06</v>
      </c>
      <c r="T382" s="88">
        <v>0.06</v>
      </c>
      <c r="U382" s="88">
        <v>0.05</v>
      </c>
      <c r="V382" s="88">
        <v>0.05</v>
      </c>
      <c r="W382" s="88">
        <v>0.05</v>
      </c>
      <c r="X382" s="88">
        <v>0.04</v>
      </c>
      <c r="Y382" s="88">
        <v>0.04</v>
      </c>
      <c r="Z382" s="88">
        <v>0.04</v>
      </c>
      <c r="AA382" s="88">
        <v>0.03</v>
      </c>
      <c r="AB382" s="89" t="s">
        <v>240</v>
      </c>
      <c r="AL382" s="91" t="s">
        <v>238</v>
      </c>
    </row>
    <row r="383" spans="1:38" x14ac:dyDescent="0.25">
      <c r="A383" s="87" t="s">
        <v>266</v>
      </c>
      <c r="B383" s="88">
        <v>11551.79</v>
      </c>
      <c r="C383" s="88">
        <v>10781.09</v>
      </c>
      <c r="D383" s="88">
        <v>10508.64</v>
      </c>
      <c r="E383" s="88">
        <v>9926.84</v>
      </c>
      <c r="F383" s="88">
        <v>8389.58</v>
      </c>
      <c r="G383" s="88">
        <v>8661.92</v>
      </c>
      <c r="H383" s="88">
        <v>8112.53</v>
      </c>
      <c r="I383" s="88">
        <v>8001.2</v>
      </c>
      <c r="J383" s="88">
        <v>7230.5</v>
      </c>
      <c r="K383" s="89" t="s">
        <v>240</v>
      </c>
      <c r="R383" s="87" t="s">
        <v>266</v>
      </c>
      <c r="S383" s="90">
        <v>7.0000000000000007E-2</v>
      </c>
      <c r="T383" s="90">
        <v>0.06</v>
      </c>
      <c r="U383" s="90">
        <v>0.06</v>
      </c>
      <c r="V383" s="90">
        <v>0.06</v>
      </c>
      <c r="W383" s="90">
        <v>0.05</v>
      </c>
      <c r="X383" s="90">
        <v>0.05</v>
      </c>
      <c r="Y383" s="90">
        <v>0.04</v>
      </c>
      <c r="Z383" s="90">
        <v>0.04</v>
      </c>
      <c r="AA383" s="90">
        <v>0.03</v>
      </c>
      <c r="AB383" s="91" t="s">
        <v>240</v>
      </c>
      <c r="AL383" s="91" t="s">
        <v>238</v>
      </c>
    </row>
    <row r="384" spans="1:38" x14ac:dyDescent="0.25">
      <c r="A384" s="87" t="s">
        <v>267</v>
      </c>
      <c r="B384" s="90">
        <v>16829.060000000001</v>
      </c>
      <c r="C384" s="90">
        <v>15348.83</v>
      </c>
      <c r="D384" s="90">
        <v>15118.89</v>
      </c>
      <c r="E384" s="90">
        <v>13106.91</v>
      </c>
      <c r="F384" s="90">
        <v>12327.61</v>
      </c>
      <c r="G384" s="90">
        <v>13157.36</v>
      </c>
      <c r="H384" s="90">
        <v>13240.91</v>
      </c>
      <c r="I384" s="90">
        <v>12805.05</v>
      </c>
      <c r="J384" s="90">
        <v>11864.91</v>
      </c>
      <c r="K384" s="90">
        <v>11145.23</v>
      </c>
      <c r="R384" s="87" t="s">
        <v>267</v>
      </c>
      <c r="S384" s="88">
        <v>0.05</v>
      </c>
      <c r="T384" s="88">
        <v>0.04</v>
      </c>
      <c r="U384" s="88">
        <v>0.04</v>
      </c>
      <c r="V384" s="88">
        <v>0.03</v>
      </c>
      <c r="W384" s="88">
        <v>0.03</v>
      </c>
      <c r="X384" s="88">
        <v>0.03</v>
      </c>
      <c r="Y384" s="88">
        <v>0.03</v>
      </c>
      <c r="Z384" s="88">
        <v>0.03</v>
      </c>
      <c r="AA384" s="88">
        <v>0.03</v>
      </c>
      <c r="AB384" s="88">
        <v>0.03</v>
      </c>
      <c r="AL384" s="91" t="s">
        <v>238</v>
      </c>
    </row>
    <row r="385" spans="1:19" ht="11.45" customHeight="1" x14ac:dyDescent="0.25"/>
    <row r="386" spans="1:19" x14ac:dyDescent="0.25">
      <c r="A386" s="83" t="s">
        <v>506</v>
      </c>
      <c r="R386" s="83" t="s">
        <v>506</v>
      </c>
    </row>
    <row r="387" spans="1:19" x14ac:dyDescent="0.25">
      <c r="A387" s="83" t="s">
        <v>240</v>
      </c>
      <c r="B387" s="82" t="s">
        <v>507</v>
      </c>
      <c r="R387" s="83" t="s">
        <v>240</v>
      </c>
      <c r="S387" s="82" t="s">
        <v>507</v>
      </c>
    </row>
    <row r="388" spans="1:19" x14ac:dyDescent="0.25">
      <c r="A388" s="83" t="s">
        <v>508</v>
      </c>
      <c r="R388" s="83" t="s">
        <v>508</v>
      </c>
    </row>
    <row r="389" spans="1:19" x14ac:dyDescent="0.25">
      <c r="A389" s="83" t="s">
        <v>595</v>
      </c>
      <c r="B389" s="149" t="s">
        <v>596</v>
      </c>
      <c r="R389" s="83" t="s">
        <v>595</v>
      </c>
      <c r="S389" s="149" t="s">
        <v>596</v>
      </c>
    </row>
  </sheetData>
  <mergeCells count="9">
    <mergeCell ref="A14:B14"/>
    <mergeCell ref="R14:V14"/>
    <mergeCell ref="I10:L10"/>
    <mergeCell ref="B2:E2"/>
    <mergeCell ref="B4:E4"/>
    <mergeCell ref="B6:E6"/>
    <mergeCell ref="A10:C10"/>
    <mergeCell ref="D10:F10"/>
    <mergeCell ref="G10:H10"/>
  </mergeCells>
  <conditionalFormatting sqref="A12:M13">
    <cfRule type="colorScale" priority="3">
      <colorScale>
        <cfvo type="num" val="1"/>
        <cfvo type="num" val="2"/>
        <color rgb="FF92D050"/>
        <color theme="9" tint="-0.249977111117893"/>
      </colorScale>
    </cfRule>
    <cfRule type="colorScale" priority="4">
      <colorScale>
        <cfvo type="num" val="1"/>
        <cfvo type="num" val="2"/>
        <color rgb="FF92D050"/>
        <color theme="9" tint="0.39997558519241921"/>
      </colorScale>
    </cfRule>
  </conditionalFormatting>
  <conditionalFormatting sqref="C14:M14 A14">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5"/>
  <sheetViews>
    <sheetView zoomScaleNormal="100" workbookViewId="0">
      <pane xSplit="4" ySplit="2" topLeftCell="E3" activePane="bottomRight" state="frozen"/>
      <selection pane="topRight" activeCell="F1" sqref="F1"/>
      <selection pane="bottomLeft" activeCell="A3" sqref="A3"/>
      <selection pane="bottomRight" activeCell="C7" sqref="C7:C8"/>
    </sheetView>
  </sheetViews>
  <sheetFormatPr defaultColWidth="9.140625" defaultRowHeight="12" x14ac:dyDescent="0.25"/>
  <cols>
    <col min="1" max="1" width="5.42578125" style="4" customWidth="1"/>
    <col min="2" max="2" width="9.85546875" style="8" customWidth="1"/>
    <col min="3" max="3" width="23.28515625" style="8" bestFit="1" customWidth="1"/>
    <col min="4" max="4" width="31.7109375" style="8" customWidth="1"/>
    <col min="5" max="5" width="27" style="8" customWidth="1"/>
    <col min="6" max="9" width="9.140625" style="8"/>
    <col min="10" max="10" width="10.42578125" style="8" customWidth="1"/>
    <col min="11" max="38" width="7.7109375" style="8" customWidth="1"/>
    <col min="39" max="39" width="8" style="4" bestFit="1" customWidth="1"/>
    <col min="40" max="16384" width="9.140625" style="8"/>
  </cols>
  <sheetData>
    <row r="1" spans="1:40" ht="15" x14ac:dyDescent="0.25">
      <c r="A1" s="95" t="s">
        <v>8</v>
      </c>
      <c r="K1" s="272" t="s">
        <v>9</v>
      </c>
      <c r="L1" s="272"/>
      <c r="M1" s="272"/>
      <c r="N1" s="272"/>
    </row>
    <row r="2" spans="1:40" ht="24" x14ac:dyDescent="0.25">
      <c r="A2" s="1" t="s">
        <v>10</v>
      </c>
      <c r="B2" s="1" t="s">
        <v>11</v>
      </c>
      <c r="C2" s="1" t="s">
        <v>12</v>
      </c>
      <c r="D2" s="1" t="s">
        <v>13</v>
      </c>
      <c r="E2" s="1" t="s">
        <v>14</v>
      </c>
      <c r="F2" s="1" t="s">
        <v>15</v>
      </c>
      <c r="G2" s="1" t="s">
        <v>16</v>
      </c>
      <c r="H2" s="1" t="s">
        <v>17</v>
      </c>
      <c r="I2" s="1" t="s">
        <v>18</v>
      </c>
      <c r="J2" s="1" t="s">
        <v>19</v>
      </c>
      <c r="K2" s="186" t="s">
        <v>20</v>
      </c>
      <c r="L2" s="187" t="s">
        <v>21</v>
      </c>
      <c r="M2" s="187" t="s">
        <v>22</v>
      </c>
      <c r="N2" s="187" t="s">
        <v>23</v>
      </c>
      <c r="O2" s="187" t="s">
        <v>24</v>
      </c>
      <c r="P2" s="187" t="s">
        <v>25</v>
      </c>
      <c r="Q2" s="187" t="s">
        <v>26</v>
      </c>
      <c r="R2" s="187" t="s">
        <v>27</v>
      </c>
      <c r="S2" s="187" t="s">
        <v>28</v>
      </c>
      <c r="T2" s="187" t="s">
        <v>29</v>
      </c>
      <c r="U2" s="187" t="s">
        <v>30</v>
      </c>
      <c r="V2" s="187" t="s">
        <v>31</v>
      </c>
      <c r="W2" s="187" t="s">
        <v>32</v>
      </c>
      <c r="X2" s="187" t="s">
        <v>33</v>
      </c>
      <c r="Y2" s="187" t="s">
        <v>34</v>
      </c>
      <c r="Z2" s="187" t="s">
        <v>35</v>
      </c>
      <c r="AA2" s="187" t="s">
        <v>36</v>
      </c>
      <c r="AB2" s="187" t="s">
        <v>37</v>
      </c>
      <c r="AC2" s="187" t="s">
        <v>38</v>
      </c>
      <c r="AD2" s="187" t="s">
        <v>39</v>
      </c>
      <c r="AE2" s="187" t="s">
        <v>40</v>
      </c>
      <c r="AF2" s="187" t="s">
        <v>41</v>
      </c>
      <c r="AG2" s="187" t="s">
        <v>42</v>
      </c>
      <c r="AH2" s="187" t="s">
        <v>43</v>
      </c>
      <c r="AI2" s="187" t="s">
        <v>44</v>
      </c>
      <c r="AJ2" s="187" t="s">
        <v>45</v>
      </c>
      <c r="AK2" s="187" t="s">
        <v>46</v>
      </c>
      <c r="AL2" s="187" t="s">
        <v>47</v>
      </c>
      <c r="AM2" s="188" t="s">
        <v>48</v>
      </c>
    </row>
    <row r="3" spans="1:40" x14ac:dyDescent="0.25">
      <c r="A3" s="271" t="s">
        <v>49</v>
      </c>
      <c r="B3" s="271"/>
      <c r="C3" s="271"/>
      <c r="D3" s="271"/>
      <c r="E3" s="271"/>
      <c r="F3" s="271"/>
      <c r="G3" s="271"/>
      <c r="H3" s="271"/>
      <c r="I3" s="271"/>
      <c r="J3" s="271"/>
      <c r="K3" s="189"/>
      <c r="AM3" s="190"/>
    </row>
    <row r="4" spans="1:40" ht="24" x14ac:dyDescent="0.25">
      <c r="A4" s="269" t="s">
        <v>50</v>
      </c>
      <c r="B4" s="268" t="s">
        <v>51</v>
      </c>
      <c r="C4" s="268" t="s">
        <v>52</v>
      </c>
      <c r="D4" s="7" t="s">
        <v>53</v>
      </c>
      <c r="E4" s="268" t="s">
        <v>54</v>
      </c>
      <c r="F4" s="99" t="s">
        <v>55</v>
      </c>
      <c r="G4" s="7" t="s">
        <v>56</v>
      </c>
      <c r="H4" s="7" t="s">
        <v>57</v>
      </c>
      <c r="I4" s="78" t="s">
        <v>58</v>
      </c>
      <c r="J4" s="7" t="s">
        <v>59</v>
      </c>
      <c r="K4" s="189">
        <f>'SU1'!$L56</f>
        <v>0.49299999999999999</v>
      </c>
      <c r="L4" s="191">
        <f>'SU1'!$L57</f>
        <v>0</v>
      </c>
      <c r="M4" s="8">
        <f>'SU1'!$L58</f>
        <v>4.6630000000000003</v>
      </c>
      <c r="N4" s="191">
        <f>'SU1'!$L59</f>
        <v>0</v>
      </c>
      <c r="O4" s="191">
        <f>'SU1'!$L60</f>
        <v>0</v>
      </c>
      <c r="P4" s="8">
        <f>'SU1'!$L61</f>
        <v>7.0000000000000001E-3</v>
      </c>
      <c r="Q4" s="191">
        <f>'SU1'!$L62</f>
        <v>0</v>
      </c>
      <c r="R4" s="8">
        <f>'SU1'!$L63</f>
        <v>0.499</v>
      </c>
      <c r="S4" s="8">
        <f>'SU1'!$L64</f>
        <v>0.35499999999999998</v>
      </c>
      <c r="T4" s="8">
        <f>'SU1'!$L65</f>
        <v>0.38900000000000001</v>
      </c>
      <c r="U4" s="8">
        <f>'SU1'!$L66</f>
        <v>3.0000000000000001E-3</v>
      </c>
      <c r="V4" s="191">
        <f>'SU1'!$L67</f>
        <v>0</v>
      </c>
      <c r="W4" s="8">
        <f>'SU1'!$L68</f>
        <v>1E-3</v>
      </c>
      <c r="X4" s="8">
        <f>'SU1'!$L69</f>
        <v>0.59299999999999997</v>
      </c>
      <c r="Y4" s="191">
        <f>'SU1'!$L70</f>
        <v>0</v>
      </c>
      <c r="Z4" s="191">
        <f>'SU1'!$L71</f>
        <v>0</v>
      </c>
      <c r="AA4" s="191">
        <f>'SU1'!$L72</f>
        <v>0</v>
      </c>
      <c r="AB4" s="191">
        <f>'SU1'!$L73</f>
        <v>0</v>
      </c>
      <c r="AC4" s="191">
        <f>'SU1'!$L74</f>
        <v>0</v>
      </c>
      <c r="AD4" s="191">
        <f>'SU1'!$L75</f>
        <v>0</v>
      </c>
      <c r="AE4" s="8">
        <f>'SU1'!$L76</f>
        <v>0.42699999999999999</v>
      </c>
      <c r="AF4" s="8">
        <f>'SU1'!$L77</f>
        <v>0.82699999999999996</v>
      </c>
      <c r="AG4" s="8">
        <f>'SU1'!$L78</f>
        <v>0.91100000000000003</v>
      </c>
      <c r="AH4" s="8">
        <f>'SU1'!$L79</f>
        <v>0.161</v>
      </c>
      <c r="AI4" s="191">
        <f>'SU1'!$L80</f>
        <v>0</v>
      </c>
      <c r="AJ4" s="8">
        <f>'SU1'!$L81</f>
        <v>8.9999999999999993E-3</v>
      </c>
      <c r="AK4" s="8">
        <f>'SU1'!$L82</f>
        <v>5.0129999999999999</v>
      </c>
      <c r="AL4" s="8">
        <f>'SU1'!$L83</f>
        <v>8.4209999999999994</v>
      </c>
      <c r="AM4" s="190">
        <v>2019</v>
      </c>
    </row>
    <row r="5" spans="1:40" ht="24" x14ac:dyDescent="0.25">
      <c r="A5" s="269"/>
      <c r="B5" s="268"/>
      <c r="C5" s="268"/>
      <c r="D5" s="7" t="s">
        <v>60</v>
      </c>
      <c r="E5" s="268"/>
      <c r="F5" s="99" t="s">
        <v>55</v>
      </c>
      <c r="G5" s="7" t="s">
        <v>56</v>
      </c>
      <c r="H5" s="7" t="s">
        <v>57</v>
      </c>
      <c r="I5" s="78" t="s">
        <v>58</v>
      </c>
      <c r="J5" s="7" t="s">
        <v>59</v>
      </c>
      <c r="K5" s="189">
        <f>'SU1'!$L91</f>
        <v>7.1470000000000002</v>
      </c>
      <c r="L5" s="8">
        <f>'SU1'!$L92</f>
        <v>5.1470000000000002</v>
      </c>
      <c r="M5" s="8">
        <f>'SU1'!$L93</f>
        <v>7.8730000000000002</v>
      </c>
      <c r="N5" s="8">
        <f>'SU1'!$L94</f>
        <v>7.7229999999999999</v>
      </c>
      <c r="O5" s="8">
        <f>'SU1'!$L95</f>
        <v>11.848000000000001</v>
      </c>
      <c r="P5" s="8">
        <f>'SU1'!$L96</f>
        <v>7.117</v>
      </c>
      <c r="Q5" s="8">
        <f>'SU1'!$L97</f>
        <v>13.473000000000001</v>
      </c>
      <c r="R5" s="8">
        <f>'SU1'!$L98</f>
        <v>11.753</v>
      </c>
      <c r="S5" s="8">
        <f>'SU1'!$L99</f>
        <v>4.7750000000000004</v>
      </c>
      <c r="T5" s="8">
        <f>'SU1'!$L100</f>
        <v>4.633</v>
      </c>
      <c r="U5" s="8">
        <f>'SU1'!$L101</f>
        <v>5.5609999999999999</v>
      </c>
      <c r="V5" s="8">
        <f>'SU1'!$L102</f>
        <v>5.99</v>
      </c>
      <c r="W5" s="8">
        <f>'SU1'!$L103</f>
        <v>3.7</v>
      </c>
      <c r="X5" s="8">
        <f>'SU1'!$L104</f>
        <v>14.252000000000001</v>
      </c>
      <c r="Y5" s="8">
        <f>'SU1'!$L105</f>
        <v>9.2859999999999996</v>
      </c>
      <c r="Z5" s="8">
        <f>'SU1'!$L106</f>
        <v>10.007999999999999</v>
      </c>
      <c r="AA5" s="8">
        <f>'SU1'!$L107</f>
        <v>0.69899999999999995</v>
      </c>
      <c r="AB5" s="8">
        <f>'SU1'!$L108</f>
        <v>9.4760000000000009</v>
      </c>
      <c r="AC5" s="8">
        <f>'SU1'!$L109</f>
        <v>4.1500000000000004</v>
      </c>
      <c r="AD5" s="8">
        <f>'SU1'!$L110</f>
        <v>1.623</v>
      </c>
      <c r="AE5" s="8">
        <f>'SU1'!$L111</f>
        <v>10.760999999999999</v>
      </c>
      <c r="AF5" s="8">
        <f>'SU1'!$L112</f>
        <v>8.673</v>
      </c>
      <c r="AG5" s="8">
        <f>'SU1'!$L113</f>
        <v>10.808</v>
      </c>
      <c r="AH5" s="8">
        <f>'SU1'!$L114</f>
        <v>20.928000000000001</v>
      </c>
      <c r="AI5" s="8">
        <f>'SU1'!$L115</f>
        <v>7.0279999999999996</v>
      </c>
      <c r="AJ5" s="8">
        <f>'SU1'!$L116</f>
        <v>6.6289999999999996</v>
      </c>
      <c r="AK5" s="8">
        <f>'SU1'!$L117</f>
        <v>16.157</v>
      </c>
      <c r="AL5" s="8">
        <f>'SU1'!$L118</f>
        <v>10.645</v>
      </c>
      <c r="AM5" s="190">
        <v>2019</v>
      </c>
    </row>
    <row r="6" spans="1:40" ht="24" x14ac:dyDescent="0.25">
      <c r="A6" s="269"/>
      <c r="B6" s="268"/>
      <c r="C6" s="268"/>
      <c r="D6" s="7" t="s">
        <v>61</v>
      </c>
      <c r="E6" s="268"/>
      <c r="F6" s="99" t="s">
        <v>55</v>
      </c>
      <c r="G6" s="7" t="s">
        <v>56</v>
      </c>
      <c r="H6" s="7" t="s">
        <v>57</v>
      </c>
      <c r="I6" s="78" t="s">
        <v>58</v>
      </c>
      <c r="J6" s="7" t="s">
        <v>59</v>
      </c>
      <c r="K6" s="189">
        <f>'SU1'!$L21</f>
        <v>0.64600000000000002</v>
      </c>
      <c r="L6" s="8">
        <f>'SU1'!$L22</f>
        <v>0.191</v>
      </c>
      <c r="M6" s="8">
        <f>'SU1'!$L23</f>
        <v>0.51300000000000001</v>
      </c>
      <c r="N6" s="8">
        <f>'SU1'!$L24</f>
        <v>1.65</v>
      </c>
      <c r="O6" s="8">
        <f>'SU1'!$L25</f>
        <v>0.69699999999999995</v>
      </c>
      <c r="P6" s="8">
        <f>'SU1'!$L26</f>
        <v>0.35599999999999998</v>
      </c>
      <c r="Q6" s="8">
        <f>'SU1'!$L27</f>
        <v>4.6619999999999999</v>
      </c>
      <c r="R6" s="8">
        <f>'SU1'!$L28</f>
        <v>0.38</v>
      </c>
      <c r="S6" s="8">
        <f>'SU1'!$L29</f>
        <v>7.2999999999999995E-2</v>
      </c>
      <c r="T6" s="8">
        <f>'SU1'!$L30</f>
        <v>0.23699999999999999</v>
      </c>
      <c r="U6" s="8">
        <f>'SU1'!$L31</f>
        <v>0.39100000000000001</v>
      </c>
      <c r="V6" s="8">
        <f>'SU1'!$L32</f>
        <v>0.86499999999999999</v>
      </c>
      <c r="W6" s="8">
        <f>'SU1'!$L33</f>
        <v>7.0000000000000007E-2</v>
      </c>
      <c r="X6" s="8">
        <f>'SU1'!$L34</f>
        <v>7.0000000000000001E-3</v>
      </c>
      <c r="Y6" s="8">
        <f>'SU1'!$L35</f>
        <v>4.8760000000000003</v>
      </c>
      <c r="Z6" s="8">
        <f>'SU1'!$L36</f>
        <v>1.56</v>
      </c>
      <c r="AA6" s="8">
        <f>'SU1'!$L37</f>
        <v>0.92100000000000004</v>
      </c>
      <c r="AB6" s="8">
        <f>'SU1'!$L38</f>
        <v>0.373</v>
      </c>
      <c r="AC6" s="191">
        <f>'SU1'!$L39</f>
        <v>0</v>
      </c>
      <c r="AD6" s="8">
        <f>'SU1'!$L40</f>
        <v>0.114</v>
      </c>
      <c r="AE6" s="8">
        <f>'SU1'!$L41</f>
        <v>1.4850000000000001</v>
      </c>
      <c r="AF6" s="8">
        <f>'SU1'!$L42</f>
        <v>0.67100000000000004</v>
      </c>
      <c r="AG6" s="8">
        <f>'SU1'!$L43</f>
        <v>1.3120000000000001</v>
      </c>
      <c r="AH6" s="8">
        <f>'SU1'!$L44</f>
        <v>0.55500000000000005</v>
      </c>
      <c r="AI6" s="8">
        <f>'SU1'!$L45</f>
        <v>1.288</v>
      </c>
      <c r="AJ6" s="8">
        <f>'SU1'!$L46</f>
        <v>1.1200000000000001</v>
      </c>
      <c r="AK6" s="8">
        <f>'SU1'!$L47</f>
        <v>6.8620000000000001</v>
      </c>
      <c r="AL6" s="8">
        <f>'SU1'!$L48</f>
        <v>4.6710000000000003</v>
      </c>
      <c r="AM6" s="190">
        <v>2019</v>
      </c>
    </row>
    <row r="7" spans="1:40" ht="36" x14ac:dyDescent="0.25">
      <c r="A7" s="269" t="s">
        <v>62</v>
      </c>
      <c r="B7" s="268"/>
      <c r="C7" s="268" t="s">
        <v>63</v>
      </c>
      <c r="D7" s="7" t="s">
        <v>64</v>
      </c>
      <c r="E7" s="268" t="s">
        <v>65</v>
      </c>
      <c r="F7" s="7" t="s">
        <v>66</v>
      </c>
      <c r="G7" s="7" t="s">
        <v>67</v>
      </c>
      <c r="H7" s="7" t="s">
        <v>68</v>
      </c>
      <c r="I7" s="78" t="s">
        <v>69</v>
      </c>
      <c r="J7" s="7" t="s">
        <v>70</v>
      </c>
      <c r="K7" s="189" t="s">
        <v>55</v>
      </c>
      <c r="L7" s="8">
        <f>'SU2'!$B19</f>
        <v>0</v>
      </c>
      <c r="M7" s="8">
        <f>'SU2'!$B20</f>
        <v>1</v>
      </c>
      <c r="N7" s="8">
        <f>'SU2'!$B21</f>
        <v>0</v>
      </c>
      <c r="O7" s="8">
        <f>'SU2'!$B22</f>
        <v>0</v>
      </c>
      <c r="P7" s="8">
        <f>'SU2'!$B23</f>
        <v>4</v>
      </c>
      <c r="Q7" s="8">
        <f>'SU2'!$B24</f>
        <v>0</v>
      </c>
      <c r="R7" s="8">
        <f>'SU2'!$B25</f>
        <v>0</v>
      </c>
      <c r="S7" s="8">
        <f>'SU2'!$B26</f>
        <v>1</v>
      </c>
      <c r="T7" s="8">
        <f>'SU2'!$B27</f>
        <v>3</v>
      </c>
      <c r="U7" s="8">
        <f>'SU2'!$B28</f>
        <v>2</v>
      </c>
      <c r="V7" s="8">
        <f>'SU2'!$B29</f>
        <v>1</v>
      </c>
      <c r="W7" s="8">
        <f>'SU2'!$B30</f>
        <v>0</v>
      </c>
      <c r="X7" s="8">
        <f>'SU2'!$B31</f>
        <v>0</v>
      </c>
      <c r="Y7" s="8">
        <f>'SU2'!$B32</f>
        <v>0</v>
      </c>
      <c r="Z7" s="8">
        <f>'SU2'!$B33</f>
        <v>0</v>
      </c>
      <c r="AA7" s="8">
        <f>'SU2'!$B34</f>
        <v>0</v>
      </c>
      <c r="AB7" s="8">
        <f>'SU2'!$B35</f>
        <v>1</v>
      </c>
      <c r="AC7" s="8">
        <f>'SU2'!$B36</f>
        <v>0</v>
      </c>
      <c r="AD7" s="8">
        <f>'SU2'!$B37</f>
        <v>0</v>
      </c>
      <c r="AE7" s="8">
        <f>'SU2'!$B38</f>
        <v>2</v>
      </c>
      <c r="AF7" s="8">
        <f>'SU2'!$B39</f>
        <v>1</v>
      </c>
      <c r="AG7" s="8">
        <f>'SU2'!$B40</f>
        <v>2</v>
      </c>
      <c r="AH7" s="8">
        <f>'SU2'!$B41</f>
        <v>1</v>
      </c>
      <c r="AI7" s="8">
        <f>'SU2'!$B42</f>
        <v>0</v>
      </c>
      <c r="AJ7" s="8">
        <f>'SU2'!$B43</f>
        <v>0</v>
      </c>
      <c r="AK7" s="8">
        <f>'SU2'!$B44</f>
        <v>2</v>
      </c>
      <c r="AL7" s="8">
        <f>'SU2'!$B45</f>
        <v>1</v>
      </c>
      <c r="AM7" s="190">
        <v>2018</v>
      </c>
    </row>
    <row r="8" spans="1:40" ht="36" x14ac:dyDescent="0.25">
      <c r="A8" s="269"/>
      <c r="B8" s="268"/>
      <c r="C8" s="268"/>
      <c r="D8" s="7" t="s">
        <v>71</v>
      </c>
      <c r="E8" s="268"/>
      <c r="F8" s="7" t="s">
        <v>66</v>
      </c>
      <c r="G8" s="99" t="s">
        <v>67</v>
      </c>
      <c r="H8" s="7" t="s">
        <v>68</v>
      </c>
      <c r="I8" s="78" t="s">
        <v>69</v>
      </c>
      <c r="J8" s="7" t="s">
        <v>70</v>
      </c>
      <c r="K8" s="189" t="s">
        <v>55</v>
      </c>
      <c r="L8" s="8">
        <f>'SU2'!$C19</f>
        <v>3</v>
      </c>
      <c r="M8" s="8">
        <f>'SU2'!$C20</f>
        <v>0</v>
      </c>
      <c r="N8" s="8">
        <f>'SU2'!$C21</f>
        <v>0</v>
      </c>
      <c r="O8" s="8">
        <f>'SU2'!$C22</f>
        <v>0</v>
      </c>
      <c r="P8" s="8">
        <f>'SU2'!$C23</f>
        <v>6</v>
      </c>
      <c r="Q8" s="8">
        <f>'SU2'!$C24</f>
        <v>1</v>
      </c>
      <c r="R8" s="8">
        <f>'SU2'!$C25</f>
        <v>0</v>
      </c>
      <c r="S8" s="8">
        <f>'SU2'!$C26</f>
        <v>0</v>
      </c>
      <c r="T8" s="8">
        <f>'SU2'!$C27</f>
        <v>3</v>
      </c>
      <c r="U8" s="8">
        <f>'SU2'!$C28</f>
        <v>6</v>
      </c>
      <c r="V8" s="8">
        <f>'SU2'!$C29</f>
        <v>0</v>
      </c>
      <c r="W8" s="8">
        <f>'SU2'!$C30</f>
        <v>3</v>
      </c>
      <c r="X8" s="8">
        <f>'SU2'!$C31</f>
        <v>0</v>
      </c>
      <c r="Y8" s="8">
        <f>'SU2'!$C32</f>
        <v>0</v>
      </c>
      <c r="Z8" s="8">
        <f>'SU2'!$C33</f>
        <v>1</v>
      </c>
      <c r="AA8" s="8">
        <f>'SU2'!$C34</f>
        <v>0</v>
      </c>
      <c r="AB8" s="8">
        <f>'SU2'!$C35</f>
        <v>2</v>
      </c>
      <c r="AC8" s="8">
        <f>'SU2'!$C36</f>
        <v>0</v>
      </c>
      <c r="AD8" s="8">
        <f>'SU2'!$C37</f>
        <v>2</v>
      </c>
      <c r="AE8" s="8">
        <f>'SU2'!$C38</f>
        <v>2</v>
      </c>
      <c r="AF8" s="8">
        <f>'SU2'!$C39</f>
        <v>4</v>
      </c>
      <c r="AG8" s="8">
        <f>'SU2'!$C40</f>
        <v>0</v>
      </c>
      <c r="AH8" s="8">
        <f>'SU2'!$C41</f>
        <v>0</v>
      </c>
      <c r="AI8" s="8">
        <f>'SU2'!$C42</f>
        <v>0</v>
      </c>
      <c r="AJ8" s="8">
        <f>'SU2'!$C43</f>
        <v>1</v>
      </c>
      <c r="AK8" s="8">
        <f>'SU2'!$C44</f>
        <v>5</v>
      </c>
      <c r="AL8" s="8">
        <f>'SU2'!$C45</f>
        <v>2</v>
      </c>
      <c r="AM8" s="190">
        <v>2018</v>
      </c>
    </row>
    <row r="9" spans="1:40" ht="36" x14ac:dyDescent="0.25">
      <c r="A9" s="269" t="s">
        <v>72</v>
      </c>
      <c r="B9" s="270" t="s">
        <v>73</v>
      </c>
      <c r="C9" s="268" t="s">
        <v>74</v>
      </c>
      <c r="D9" s="7" t="s">
        <v>75</v>
      </c>
      <c r="E9" s="268" t="s">
        <v>76</v>
      </c>
      <c r="F9" s="7" t="s">
        <v>77</v>
      </c>
      <c r="G9" s="7" t="s">
        <v>56</v>
      </c>
      <c r="H9" s="7" t="s">
        <v>57</v>
      </c>
      <c r="I9" s="78" t="s">
        <v>58</v>
      </c>
      <c r="J9" s="7" t="s">
        <v>78</v>
      </c>
      <c r="K9" s="189">
        <f>'SU3'!$AF23</f>
        <v>22.6</v>
      </c>
      <c r="L9" s="8">
        <f>'SU3'!$AF24</f>
        <v>72.5</v>
      </c>
      <c r="M9" s="191">
        <f>'SU3'!$AF25</f>
        <v>16</v>
      </c>
      <c r="N9" s="8">
        <f>'SU3'!$AF26</f>
        <v>31.4</v>
      </c>
      <c r="O9" s="8">
        <f>'SU3'!$AF27</f>
        <v>37.5</v>
      </c>
      <c r="P9" s="8">
        <f>'SU3'!$AF28</f>
        <v>41.4</v>
      </c>
      <c r="Q9" s="8">
        <f>'SU3'!$AF29</f>
        <v>26.4</v>
      </c>
      <c r="R9" s="8">
        <f>'SU3'!$AF30</f>
        <v>31.1</v>
      </c>
      <c r="S9" s="8">
        <f>'SU3'!$AF31</f>
        <v>42.7</v>
      </c>
      <c r="T9" s="191">
        <f>'SU3'!$AF32</f>
        <v>38</v>
      </c>
      <c r="U9" s="8">
        <f>'SU3'!$AF33</f>
        <v>34.299999999999997</v>
      </c>
      <c r="V9" s="8">
        <f>'SU3'!$AF34</f>
        <v>32.1</v>
      </c>
      <c r="W9" s="8">
        <f>'SU3'!$AF35</f>
        <v>46.5</v>
      </c>
      <c r="X9" s="8">
        <f>'SU3'!$AF36</f>
        <v>32.4</v>
      </c>
      <c r="Y9" s="191">
        <f>'SU3'!$AF37</f>
        <v>32</v>
      </c>
      <c r="Z9" s="8">
        <f>'SU3'!$AF38</f>
        <v>36.700000000000003</v>
      </c>
      <c r="AA9" s="8">
        <f>'SU3'!$AF39</f>
        <v>90.3</v>
      </c>
      <c r="AB9" s="8">
        <f>'SU3'!$AF40</f>
        <v>26.2</v>
      </c>
      <c r="AC9" s="8">
        <f>'SU3'!$AF41</f>
        <v>68.599999999999994</v>
      </c>
      <c r="AD9" s="8">
        <f>'SU3'!$AF42</f>
        <v>81.7</v>
      </c>
      <c r="AE9" s="8">
        <f>'SU3'!$AF43</f>
        <v>42.1</v>
      </c>
      <c r="AF9" s="8">
        <f>'SU3'!$AF44</f>
        <v>19.7</v>
      </c>
      <c r="AG9" s="8">
        <f>'SU3'!$AF45</f>
        <v>28.2</v>
      </c>
      <c r="AH9" s="8">
        <f>'SU3'!$AF46</f>
        <v>9.1</v>
      </c>
      <c r="AI9" s="8">
        <f>'SU3'!$AF47</f>
        <v>46.2</v>
      </c>
      <c r="AJ9" s="8">
        <f>'SU3'!$AF48</f>
        <v>42.8</v>
      </c>
      <c r="AK9" s="191">
        <f>'SU3'!$AF49</f>
        <v>24</v>
      </c>
      <c r="AL9" s="8">
        <f>'SU3'!$AF50</f>
        <v>23.6</v>
      </c>
      <c r="AM9" s="190">
        <v>2020</v>
      </c>
    </row>
    <row r="10" spans="1:40" ht="15" x14ac:dyDescent="0.25">
      <c r="A10" s="269"/>
      <c r="B10" s="270"/>
      <c r="C10" s="268"/>
      <c r="D10" s="99" t="s">
        <v>53</v>
      </c>
      <c r="E10" s="268"/>
      <c r="F10" s="7" t="s">
        <v>77</v>
      </c>
      <c r="G10" s="7" t="s">
        <v>56</v>
      </c>
      <c r="H10" s="7" t="s">
        <v>57</v>
      </c>
      <c r="I10" s="78" t="s">
        <v>58</v>
      </c>
      <c r="J10" s="7" t="s">
        <v>78</v>
      </c>
      <c r="K10" s="189">
        <f>'SU3'!$AF95</f>
        <v>48.3</v>
      </c>
      <c r="L10" s="191">
        <f>'SU3'!$AF96</f>
        <v>100</v>
      </c>
      <c r="M10" s="8">
        <f>'SU3'!$AF97</f>
        <v>12.8</v>
      </c>
      <c r="N10" s="191">
        <f>'SU3'!$AF98</f>
        <v>100</v>
      </c>
      <c r="O10" s="191">
        <f>'SU3'!$AF99</f>
        <v>100</v>
      </c>
      <c r="P10" s="8">
        <f>'SU3'!$AF100</f>
        <v>99.5</v>
      </c>
      <c r="Q10" s="191">
        <f>'SU3'!$AF101</f>
        <v>100</v>
      </c>
      <c r="R10" s="191">
        <f>'SU3'!$AF102</f>
        <v>76</v>
      </c>
      <c r="S10" s="8">
        <f>'SU3'!$AF103</f>
        <v>59.2</v>
      </c>
      <c r="T10" s="8">
        <f>'SU3'!$AF104</f>
        <v>64.8</v>
      </c>
      <c r="U10" s="8">
        <f>'SU3'!$AF105</f>
        <v>99.6</v>
      </c>
      <c r="V10" s="191">
        <f>'SU3'!$AF106</f>
        <v>100</v>
      </c>
      <c r="W10" s="8">
        <f>'SU3'!$AF107</f>
        <v>99.9</v>
      </c>
      <c r="X10" s="8">
        <f>'SU3'!$AF108</f>
        <v>86.7</v>
      </c>
      <c r="Y10" s="191">
        <f>'SU3'!$AF109</f>
        <v>100</v>
      </c>
      <c r="Z10" s="191">
        <f>'SU3'!$AF110</f>
        <v>100</v>
      </c>
      <c r="AA10" s="191">
        <f>'SU3'!$AF111</f>
        <v>100</v>
      </c>
      <c r="AB10" s="191">
        <f>'SU3'!$AF112</f>
        <v>100</v>
      </c>
      <c r="AC10" s="191">
        <f>'SU3'!$AF113</f>
        <v>100</v>
      </c>
      <c r="AD10" s="191">
        <f>'SU3'!$AF114</f>
        <v>100</v>
      </c>
      <c r="AE10" s="8">
        <f>'SU3'!$AF115</f>
        <v>83.2</v>
      </c>
      <c r="AF10" s="8">
        <f>'SU3'!$AF116</f>
        <v>47.9</v>
      </c>
      <c r="AG10" s="8">
        <f>'SU3'!$AF117</f>
        <v>46.8</v>
      </c>
      <c r="AH10" s="8">
        <f>'SU3'!$AF118</f>
        <v>78.8</v>
      </c>
      <c r="AI10" s="191">
        <f>'SU3'!$AF119</f>
        <v>100</v>
      </c>
      <c r="AJ10" s="8">
        <f>'SU3'!$AF120</f>
        <v>99.6</v>
      </c>
      <c r="AK10" s="8">
        <f>'SU3'!$AF121</f>
        <v>20.7</v>
      </c>
      <c r="AL10" s="8">
        <f>'SU3'!$AF122</f>
        <v>9.9</v>
      </c>
      <c r="AM10" s="190">
        <v>2020</v>
      </c>
    </row>
    <row r="11" spans="1:40" ht="45" customHeight="1" x14ac:dyDescent="0.25">
      <c r="A11" s="103" t="s">
        <v>79</v>
      </c>
      <c r="B11" s="268" t="s">
        <v>80</v>
      </c>
      <c r="C11" s="7" t="s">
        <v>81</v>
      </c>
      <c r="D11" s="7" t="s">
        <v>82</v>
      </c>
      <c r="E11" s="7" t="s">
        <v>83</v>
      </c>
      <c r="F11" s="7" t="s">
        <v>55</v>
      </c>
      <c r="G11" s="7" t="s">
        <v>84</v>
      </c>
      <c r="H11" s="7" t="s">
        <v>85</v>
      </c>
      <c r="I11" s="72" t="s">
        <v>86</v>
      </c>
      <c r="J11" s="7" t="s">
        <v>87</v>
      </c>
      <c r="K11" s="192"/>
      <c r="L11" s="8">
        <v>31.3</v>
      </c>
      <c r="M11" s="8">
        <v>58.4</v>
      </c>
      <c r="N11" s="8">
        <v>19.5</v>
      </c>
      <c r="O11" s="8">
        <v>19.100000000000001</v>
      </c>
      <c r="P11" s="8">
        <v>32.4</v>
      </c>
      <c r="Q11" s="8">
        <v>30.8</v>
      </c>
      <c r="R11" s="8">
        <v>35.9</v>
      </c>
      <c r="S11" s="8">
        <v>63.8</v>
      </c>
      <c r="T11" s="8">
        <v>47.9</v>
      </c>
      <c r="U11" s="8">
        <v>35.6</v>
      </c>
      <c r="V11" s="8">
        <v>28.1</v>
      </c>
      <c r="W11" s="8">
        <v>23.7</v>
      </c>
      <c r="X11" s="8">
        <v>29.9</v>
      </c>
      <c r="Y11" s="8">
        <v>19.3</v>
      </c>
      <c r="Z11" s="8">
        <v>23.2</v>
      </c>
      <c r="AA11" s="8">
        <v>25.4</v>
      </c>
      <c r="AB11" s="8">
        <v>24.9</v>
      </c>
      <c r="AC11" s="8">
        <v>18.5</v>
      </c>
      <c r="AD11" s="8">
        <v>30.5</v>
      </c>
      <c r="AE11" s="8">
        <v>43.2</v>
      </c>
      <c r="AF11" s="8">
        <v>51.8</v>
      </c>
      <c r="AG11" s="8">
        <v>42.7</v>
      </c>
      <c r="AH11" s="8">
        <v>34.299999999999997</v>
      </c>
      <c r="AI11" s="8">
        <v>20.8</v>
      </c>
      <c r="AJ11" s="8">
        <v>37.200000000000003</v>
      </c>
      <c r="AK11" s="8">
        <v>59.4</v>
      </c>
      <c r="AL11" s="8">
        <v>54.7</v>
      </c>
      <c r="AM11" s="190">
        <v>2020</v>
      </c>
      <c r="AN11" s="8" t="s">
        <v>88</v>
      </c>
    </row>
    <row r="12" spans="1:40" ht="48" x14ac:dyDescent="0.25">
      <c r="A12" s="103" t="s">
        <v>89</v>
      </c>
      <c r="B12" s="268"/>
      <c r="C12" s="7" t="s">
        <v>90</v>
      </c>
      <c r="D12" s="31" t="s">
        <v>91</v>
      </c>
      <c r="E12" s="7" t="s">
        <v>92</v>
      </c>
      <c r="F12" s="7" t="s">
        <v>55</v>
      </c>
      <c r="G12" s="7" t="s">
        <v>93</v>
      </c>
      <c r="H12" s="7" t="s">
        <v>57</v>
      </c>
      <c r="I12" s="72" t="s">
        <v>58</v>
      </c>
      <c r="J12" s="7" t="s">
        <v>94</v>
      </c>
      <c r="K12" s="261">
        <f>'SU5'!J22</f>
        <v>206316</v>
      </c>
      <c r="L12" s="191">
        <f>'SU5'!J23</f>
        <v>2423</v>
      </c>
      <c r="M12" s="234">
        <f>'SU5'!J24</f>
        <v>10489</v>
      </c>
      <c r="N12" s="8">
        <f>'SU5'!J25</f>
        <v>5000</v>
      </c>
      <c r="O12" s="8">
        <f>'SU5'!J26</f>
        <v>1064</v>
      </c>
      <c r="P12" s="8">
        <f>'SU5'!J27</f>
        <v>30923</v>
      </c>
      <c r="Q12" s="8">
        <f>'SU5'!J28</f>
        <v>1516</v>
      </c>
      <c r="R12" s="8">
        <f>'SU5'!J29</f>
        <v>3136</v>
      </c>
      <c r="S12" s="8">
        <f>'SU5'!J30</f>
        <v>4995</v>
      </c>
      <c r="T12" s="8">
        <f>'SU5'!J31</f>
        <v>16743</v>
      </c>
      <c r="U12" s="8">
        <f>'SU5'!J32</f>
        <v>13708</v>
      </c>
      <c r="V12" s="8">
        <f>'SU5'!J33</f>
        <v>1782</v>
      </c>
      <c r="W12" s="8">
        <f>'SU5'!J34</f>
        <v>12130</v>
      </c>
      <c r="X12" s="8">
        <f>'SU5'!J35</f>
        <v>0</v>
      </c>
      <c r="Y12" s="8">
        <f>'SU5'!J36</f>
        <v>3191</v>
      </c>
      <c r="Z12" s="8">
        <f>'SU5'!J37</f>
        <v>2686</v>
      </c>
      <c r="AA12" s="8">
        <f>'SU5'!J38</f>
        <v>274</v>
      </c>
      <c r="AB12" s="8">
        <f>'SU5'!J39</f>
        <v>3916</v>
      </c>
      <c r="AC12" s="8">
        <f>'SU5'!J40</f>
        <v>123</v>
      </c>
      <c r="AD12" s="8">
        <f>'SU5'!J41</f>
        <v>2316</v>
      </c>
      <c r="AE12" s="8">
        <f>'SU5'!J42</f>
        <v>4987</v>
      </c>
      <c r="AF12" s="8">
        <f>'SU5'!J43</f>
        <v>18769</v>
      </c>
      <c r="AG12" s="8">
        <f>'SU5'!J44</f>
        <v>9056</v>
      </c>
      <c r="AH12" s="8">
        <f>'SU5'!J45</f>
        <v>12128</v>
      </c>
      <c r="AI12" s="8">
        <f>'SU5'!J46</f>
        <v>945</v>
      </c>
      <c r="AJ12" s="8">
        <f>'SU5'!J47</f>
        <v>2894</v>
      </c>
      <c r="AK12" s="8">
        <f>'SU5'!J48</f>
        <v>5689</v>
      </c>
      <c r="AL12" s="8">
        <f>'SU5'!J49</f>
        <v>1689</v>
      </c>
      <c r="AM12" s="190">
        <v>2019</v>
      </c>
    </row>
    <row r="13" spans="1:40" x14ac:dyDescent="0.25">
      <c r="A13" s="271" t="s">
        <v>95</v>
      </c>
      <c r="B13" s="271"/>
      <c r="C13" s="271"/>
      <c r="D13" s="271"/>
      <c r="E13" s="271"/>
      <c r="F13" s="271"/>
      <c r="G13" s="271"/>
      <c r="H13" s="271"/>
      <c r="I13" s="271"/>
      <c r="J13" s="271"/>
      <c r="K13" s="189"/>
      <c r="AM13" s="190"/>
    </row>
    <row r="14" spans="1:40" ht="24" x14ac:dyDescent="0.25">
      <c r="A14" s="269" t="s">
        <v>96</v>
      </c>
      <c r="B14" s="268" t="s">
        <v>97</v>
      </c>
      <c r="C14" s="268" t="s">
        <v>98</v>
      </c>
      <c r="D14" s="99" t="s">
        <v>53</v>
      </c>
      <c r="E14" s="268" t="s">
        <v>99</v>
      </c>
      <c r="F14" s="7" t="s">
        <v>77</v>
      </c>
      <c r="G14" s="7" t="s">
        <v>56</v>
      </c>
      <c r="H14" s="7" t="s">
        <v>57</v>
      </c>
      <c r="I14" s="72" t="s">
        <v>58</v>
      </c>
      <c r="J14" s="7" t="s">
        <v>59</v>
      </c>
      <c r="K14" s="193">
        <f>'ME1'!L57</f>
        <v>0.748</v>
      </c>
      <c r="L14" s="194">
        <f>'ME1'!L58</f>
        <v>0.99</v>
      </c>
      <c r="M14" s="194">
        <f>'ME1'!L59</f>
        <v>4.8470000000000004</v>
      </c>
      <c r="N14" s="194">
        <f>'ME1'!L60</f>
        <v>0.42299999999999999</v>
      </c>
      <c r="O14" s="194">
        <f>'ME1'!L61</f>
        <v>0.18</v>
      </c>
      <c r="P14" s="194">
        <f>'ME1'!L62</f>
        <v>0.46899999999999997</v>
      </c>
      <c r="Q14" s="194">
        <f>'ME1'!L63</f>
        <v>0.20300000000000001</v>
      </c>
      <c r="R14" s="194">
        <f>'ME1'!L64</f>
        <v>1.363</v>
      </c>
      <c r="S14" s="194">
        <f>'ME1'!L65</f>
        <v>0.52500000000000002</v>
      </c>
      <c r="T14" s="194">
        <f>'ME1'!L66</f>
        <v>0.71899999999999997</v>
      </c>
      <c r="U14" s="194">
        <f>'ME1'!L67</f>
        <v>0.28499999999999998</v>
      </c>
      <c r="V14" s="194">
        <f>'ME1'!L68</f>
        <v>0.215</v>
      </c>
      <c r="W14" s="194">
        <f>'ME1'!L69</f>
        <v>0.23499999999999999</v>
      </c>
      <c r="X14" s="194">
        <f>'ME1'!L70</f>
        <v>1.157</v>
      </c>
      <c r="Y14" s="194">
        <f>'ME1'!L71</f>
        <v>5.8000000000000003E-2</v>
      </c>
      <c r="Z14" s="194">
        <f>'ME1'!L72</f>
        <v>0.17699999999999999</v>
      </c>
      <c r="AA14" s="194">
        <f>'ME1'!L73</f>
        <v>1.591</v>
      </c>
      <c r="AB14" s="194">
        <f>'ME1'!L74</f>
        <v>0.307</v>
      </c>
      <c r="AC14" s="194">
        <f>'ME1'!L75</f>
        <v>0.29499999999999998</v>
      </c>
      <c r="AD14" s="194">
        <f>'ME1'!L76</f>
        <v>0.45700000000000002</v>
      </c>
      <c r="AE14" s="194">
        <f>'ME1'!L77</f>
        <v>0.94599999999999995</v>
      </c>
      <c r="AF14" s="194">
        <f>'ME1'!L78</f>
        <v>0.92</v>
      </c>
      <c r="AG14" s="194">
        <f>'ME1'!L79</f>
        <v>1.077</v>
      </c>
      <c r="AH14" s="194">
        <f>'ME1'!L80</f>
        <v>0.39500000000000002</v>
      </c>
      <c r="AI14" s="194">
        <f>'ME1'!L81</f>
        <v>0.307</v>
      </c>
      <c r="AJ14" s="194">
        <f>'ME1'!L82</f>
        <v>0.46800000000000003</v>
      </c>
      <c r="AK14" s="194">
        <f>'ME1'!L83</f>
        <v>5.0869999999999997</v>
      </c>
      <c r="AL14" s="194">
        <f>'ME1'!L84</f>
        <v>6.1379999999999999</v>
      </c>
      <c r="AM14" s="190">
        <v>2019</v>
      </c>
    </row>
    <row r="15" spans="1:40" ht="24" x14ac:dyDescent="0.25">
      <c r="A15" s="269"/>
      <c r="B15" s="268"/>
      <c r="C15" s="268"/>
      <c r="D15" s="7" t="s">
        <v>60</v>
      </c>
      <c r="E15" s="268"/>
      <c r="F15" s="7" t="s">
        <v>77</v>
      </c>
      <c r="G15" s="7" t="s">
        <v>56</v>
      </c>
      <c r="H15" s="7" t="s">
        <v>57</v>
      </c>
      <c r="I15" s="72" t="s">
        <v>58</v>
      </c>
      <c r="J15" s="7" t="s">
        <v>59</v>
      </c>
      <c r="K15" s="193">
        <f>'ME1'!L93</f>
        <v>7.1719999999999997</v>
      </c>
      <c r="L15" s="194">
        <f>'ME1'!L94</f>
        <v>4.8940000000000001</v>
      </c>
      <c r="M15" s="194">
        <f>'ME1'!L95</f>
        <v>7.7809999999999997</v>
      </c>
      <c r="N15" s="194">
        <f>'ME1'!L96</f>
        <v>7.6429999999999998</v>
      </c>
      <c r="O15" s="194">
        <f>'ME1'!L97</f>
        <v>12.507</v>
      </c>
      <c r="P15" s="194">
        <f>'ME1'!L98</f>
        <v>6.7530000000000001</v>
      </c>
      <c r="Q15" s="194">
        <f>'ME1'!L99</f>
        <v>14.683999999999999</v>
      </c>
      <c r="R15" s="194">
        <f>'ME1'!L100</f>
        <v>12.177</v>
      </c>
      <c r="S15" s="194">
        <f>'ME1'!L101</f>
        <v>4.0490000000000004</v>
      </c>
      <c r="T15" s="194">
        <f>'ME1'!L102</f>
        <v>4.12</v>
      </c>
      <c r="U15" s="194">
        <f>'ME1'!L103</f>
        <v>5.8209999999999997</v>
      </c>
      <c r="V15" s="194">
        <f>'ME1'!L104</f>
        <v>5.86</v>
      </c>
      <c r="W15" s="194">
        <f>'ME1'!L105</f>
        <v>3.6890000000000001</v>
      </c>
      <c r="X15" s="194">
        <f>'ME1'!L106</f>
        <v>13.082000000000001</v>
      </c>
      <c r="Y15" s="194">
        <f>'ME1'!L107</f>
        <v>9.6080000000000005</v>
      </c>
      <c r="Z15" s="194">
        <f>'ME1'!L108</f>
        <v>10.725</v>
      </c>
      <c r="AA15" s="194">
        <f>'ME1'!L109</f>
        <v>10.891</v>
      </c>
      <c r="AB15" s="194">
        <f>'ME1'!L110</f>
        <v>9.8800000000000008</v>
      </c>
      <c r="AC15" s="194">
        <f>'ME1'!L111</f>
        <v>6.5030000000000001</v>
      </c>
      <c r="AD15" s="194">
        <f>'ME1'!L112</f>
        <v>2.2530000000000001</v>
      </c>
      <c r="AE15" s="194">
        <f>'ME1'!L113</f>
        <v>10.811999999999999</v>
      </c>
      <c r="AF15" s="194">
        <f>'ME1'!L114</f>
        <v>8.8559999999999999</v>
      </c>
      <c r="AG15" s="194">
        <f>'ME1'!L115</f>
        <v>10.36</v>
      </c>
      <c r="AH15" s="194">
        <f>'ME1'!L116</f>
        <v>21.036999999999999</v>
      </c>
      <c r="AI15" s="194">
        <f>'ME1'!L117</f>
        <v>7.234</v>
      </c>
      <c r="AJ15" s="194">
        <f>'ME1'!L118</f>
        <v>6.0579999999999998</v>
      </c>
      <c r="AK15" s="194">
        <f>'ME1'!L119</f>
        <v>16.225000000000001</v>
      </c>
      <c r="AL15" s="194">
        <f>'ME1'!L120</f>
        <v>11.074999999999999</v>
      </c>
      <c r="AM15" s="190">
        <v>2019</v>
      </c>
    </row>
    <row r="16" spans="1:40" ht="24" x14ac:dyDescent="0.25">
      <c r="A16" s="269"/>
      <c r="B16" s="268"/>
      <c r="C16" s="268"/>
      <c r="D16" s="99" t="s">
        <v>61</v>
      </c>
      <c r="E16" s="268"/>
      <c r="F16" s="7" t="s">
        <v>77</v>
      </c>
      <c r="G16" s="7" t="s">
        <v>56</v>
      </c>
      <c r="H16" s="7" t="s">
        <v>57</v>
      </c>
      <c r="I16" s="72" t="s">
        <v>58</v>
      </c>
      <c r="J16" s="7" t="s">
        <v>59</v>
      </c>
      <c r="K16" s="193">
        <f>'ME1'!L21</f>
        <v>0.64200000000000002</v>
      </c>
      <c r="L16" s="194">
        <f>'ME1'!L22</f>
        <v>1.036</v>
      </c>
      <c r="M16" s="194">
        <f>'ME1'!L23</f>
        <v>0.43099999999999999</v>
      </c>
      <c r="N16" s="194">
        <f>'ME1'!L24</f>
        <v>0.58799999999999997</v>
      </c>
      <c r="O16" s="194">
        <f>'ME1'!L25</f>
        <v>1.41</v>
      </c>
      <c r="P16" s="194">
        <f>'ME1'!L26</f>
        <v>0.32</v>
      </c>
      <c r="Q16" s="194">
        <f>'ME1'!L27</f>
        <v>1.45</v>
      </c>
      <c r="R16" s="194">
        <f>'ME1'!L28</f>
        <v>0.27500000000000002</v>
      </c>
      <c r="S16" s="194">
        <f>'ME1'!L29</f>
        <v>0.14000000000000001</v>
      </c>
      <c r="T16" s="194">
        <f>'ME1'!L30</f>
        <v>0.214</v>
      </c>
      <c r="U16" s="194">
        <f>'ME1'!L31</f>
        <v>0.4</v>
      </c>
      <c r="V16" s="194">
        <f>'ME1'!L32</f>
        <v>0.41</v>
      </c>
      <c r="W16" s="194">
        <f>'ME1'!L33</f>
        <v>0.25800000000000001</v>
      </c>
      <c r="X16" s="194">
        <f>'ME1'!L34</f>
        <v>0.13200000000000001</v>
      </c>
      <c r="Y16" s="194">
        <f>'ME1'!L35</f>
        <v>1.1419999999999999</v>
      </c>
      <c r="Z16" s="194">
        <f>'ME1'!L36</f>
        <v>1.3340000000000001</v>
      </c>
      <c r="AA16" s="194">
        <f>'ME1'!L37</f>
        <v>1.611</v>
      </c>
      <c r="AB16" s="194">
        <f>'ME1'!L38</f>
        <v>0.372</v>
      </c>
      <c r="AC16" s="194">
        <f>'ME1'!L39</f>
        <v>0.06</v>
      </c>
      <c r="AD16" s="194">
        <f>'ME1'!L40</f>
        <v>-0.13400000000000001</v>
      </c>
      <c r="AE16" s="194">
        <f>'ME1'!L41</f>
        <v>2.0609999999999999</v>
      </c>
      <c r="AF16" s="194">
        <f>'ME1'!L42</f>
        <v>0.63200000000000001</v>
      </c>
      <c r="AG16" s="194">
        <f>'ME1'!L43</f>
        <v>1.4850000000000001</v>
      </c>
      <c r="AH16" s="194">
        <f>'ME1'!L44</f>
        <v>0.504</v>
      </c>
      <c r="AI16" s="194">
        <f>'ME1'!L45</f>
        <v>0.48499999999999999</v>
      </c>
      <c r="AJ16" s="194">
        <f>'ME1'!L46</f>
        <v>0.96099999999999997</v>
      </c>
      <c r="AK16" s="194">
        <f>'ME1'!L47</f>
        <v>7.3310000000000004</v>
      </c>
      <c r="AL16" s="194">
        <f>'ME1'!L48</f>
        <v>5.19</v>
      </c>
      <c r="AM16" s="190">
        <v>2019</v>
      </c>
    </row>
    <row r="17" spans="1:42" ht="36" x14ac:dyDescent="0.25">
      <c r="A17" s="103" t="s">
        <v>100</v>
      </c>
      <c r="B17" s="268"/>
      <c r="C17" s="7" t="s">
        <v>101</v>
      </c>
      <c r="D17" s="7" t="s">
        <v>102</v>
      </c>
      <c r="E17" s="7" t="s">
        <v>103</v>
      </c>
      <c r="F17" s="7" t="s">
        <v>77</v>
      </c>
      <c r="G17" s="7" t="s">
        <v>104</v>
      </c>
      <c r="H17" s="7" t="s">
        <v>57</v>
      </c>
      <c r="I17" s="72" t="s">
        <v>58</v>
      </c>
      <c r="J17" s="7" t="s">
        <v>59</v>
      </c>
      <c r="K17" s="195">
        <f>'ME2'!L129</f>
        <v>14.58</v>
      </c>
      <c r="L17" s="196">
        <f>'ME2'!L130</f>
        <v>11.941000000000001</v>
      </c>
      <c r="M17" s="196">
        <f>'ME2'!L131</f>
        <v>22.908000000000001</v>
      </c>
      <c r="N17" s="196">
        <f>'ME2'!L132</f>
        <v>17.547000000000001</v>
      </c>
      <c r="O17" s="196">
        <f>'ME2'!L133</f>
        <v>23.997</v>
      </c>
      <c r="P17" s="196">
        <f>'ME2'!L134</f>
        <v>15.05</v>
      </c>
      <c r="Q17" s="196">
        <f>'ME2'!L135</f>
        <v>27.777000000000001</v>
      </c>
      <c r="R17" s="196">
        <f>'ME2'!L136</f>
        <v>24.132999999999999</v>
      </c>
      <c r="S17" s="196">
        <f>'ME2'!L137</f>
        <v>11.526999999999999</v>
      </c>
      <c r="T17" s="196">
        <f>'ME2'!L138</f>
        <v>9.8209999999999997</v>
      </c>
      <c r="U17" s="196">
        <f>'ME2'!L139</f>
        <v>13.631</v>
      </c>
      <c r="V17" s="196">
        <f>'ME2'!L140</f>
        <v>14.154999999999999</v>
      </c>
      <c r="W17" s="196">
        <f>'ME2'!L141</f>
        <v>10.928000000000001</v>
      </c>
      <c r="X17" s="196">
        <f>'ME2'!L142</f>
        <v>23.158999999999999</v>
      </c>
      <c r="Y17" s="196">
        <f>'ME2'!L143</f>
        <v>17.984999999999999</v>
      </c>
      <c r="Z17" s="196">
        <f>'ME2'!L144</f>
        <v>20.852</v>
      </c>
      <c r="AA17" s="196">
        <f>'ME2'!L145</f>
        <v>27.492000000000001</v>
      </c>
      <c r="AB17" s="196">
        <f>'ME2'!L146</f>
        <v>16.638000000000002</v>
      </c>
      <c r="AC17" s="196">
        <f>'ME2'!L147</f>
        <v>17.312000000000001</v>
      </c>
      <c r="AD17" s="196">
        <f>'ME2'!L148</f>
        <v>7.4480000000000004</v>
      </c>
      <c r="AE17" s="196">
        <f>'ME2'!L149</f>
        <v>24.439</v>
      </c>
      <c r="AF17" s="196">
        <f>'ME2'!L150</f>
        <v>18.242000000000001</v>
      </c>
      <c r="AG17" s="196">
        <f>'ME2'!L151</f>
        <v>17.137</v>
      </c>
      <c r="AH17" s="196">
        <f>'ME2'!L152</f>
        <v>28.164999999999999</v>
      </c>
      <c r="AI17" s="196">
        <f>'ME2'!L153</f>
        <v>15.358000000000001</v>
      </c>
      <c r="AJ17" s="196">
        <f>'ME2'!L154</f>
        <v>14.021000000000001</v>
      </c>
      <c r="AK17" s="196">
        <f>'ME2'!L155</f>
        <v>29.5</v>
      </c>
      <c r="AL17" s="196">
        <f>'ME2'!L156</f>
        <v>24.222999999999999</v>
      </c>
      <c r="AM17" s="190">
        <v>2019</v>
      </c>
    </row>
    <row r="18" spans="1:42" ht="36" x14ac:dyDescent="0.25">
      <c r="A18" s="103" t="s">
        <v>105</v>
      </c>
      <c r="B18" s="268"/>
      <c r="C18" s="7" t="s">
        <v>106</v>
      </c>
      <c r="D18" s="7" t="s">
        <v>107</v>
      </c>
      <c r="E18" s="7" t="s">
        <v>108</v>
      </c>
      <c r="F18" s="7" t="s">
        <v>77</v>
      </c>
      <c r="G18" s="7" t="s">
        <v>109</v>
      </c>
      <c r="H18" s="7" t="s">
        <v>57</v>
      </c>
      <c r="I18" s="72" t="s">
        <v>58</v>
      </c>
      <c r="J18" s="7" t="s">
        <v>59</v>
      </c>
      <c r="K18" s="193">
        <f>'ME3'!$L25</f>
        <v>5.73</v>
      </c>
      <c r="L18" s="194">
        <f>'ME3'!$L26</f>
        <v>5.5739999999999998</v>
      </c>
      <c r="M18" s="194">
        <f>'ME3'!$L27</f>
        <v>1.3169999999999999</v>
      </c>
      <c r="N18" s="194">
        <f>'ME3'!$L28</f>
        <v>6.98</v>
      </c>
      <c r="O18" s="194">
        <f>'ME3'!$L29</f>
        <v>15.394</v>
      </c>
      <c r="P18" s="194">
        <f>'ME3'!$L30</f>
        <v>4.41</v>
      </c>
      <c r="Q18" s="194">
        <f>'ME3'!$L31</f>
        <v>0.78400000000000003</v>
      </c>
      <c r="R18" s="194">
        <f>'ME3'!$L32</f>
        <v>6.335</v>
      </c>
      <c r="S18" s="194">
        <f>'ME3'!$L33</f>
        <v>0.93899999999999995</v>
      </c>
      <c r="T18" s="194">
        <f>'ME3'!$L34</f>
        <v>2.7130000000000001</v>
      </c>
      <c r="U18" s="194">
        <f>'ME3'!$L35</f>
        <v>4.62</v>
      </c>
      <c r="V18" s="194">
        <f>'ME3'!$L36</f>
        <v>7.1890000000000001</v>
      </c>
      <c r="W18" s="194">
        <f>'ME3'!$L37</f>
        <v>3.3</v>
      </c>
      <c r="X18" s="194">
        <f>'ME3'!$L38</f>
        <v>12.347</v>
      </c>
      <c r="Y18" s="194">
        <f>'ME3'!$L39</f>
        <v>6.6589999999999998</v>
      </c>
      <c r="Z18" s="194">
        <f>'ME3'!$L40</f>
        <v>11.776</v>
      </c>
      <c r="AA18" s="194">
        <f>'ME3'!$L41</f>
        <v>11.563000000000001</v>
      </c>
      <c r="AB18" s="194">
        <f>'ME3'!$L42</f>
        <v>9.4890000000000008</v>
      </c>
      <c r="AC18" s="194">
        <f>'ME3'!$L43</f>
        <v>7.7690000000000001</v>
      </c>
      <c r="AD18" s="194">
        <f>'ME3'!$L44</f>
        <v>1.425</v>
      </c>
      <c r="AE18" s="194">
        <f>'ME3'!$L45</f>
        <v>10.778</v>
      </c>
      <c r="AF18" s="194">
        <f>'ME3'!$L46</f>
        <v>10.348000000000001</v>
      </c>
      <c r="AG18" s="194">
        <f>'ME3'!$L47</f>
        <v>12.161</v>
      </c>
      <c r="AH18" s="194">
        <f>'ME3'!$L48</f>
        <v>13.242000000000001</v>
      </c>
      <c r="AI18" s="194">
        <f>'ME3'!$L49</f>
        <v>8.0410000000000004</v>
      </c>
      <c r="AJ18" s="194">
        <f>'ME3'!$L50</f>
        <v>6.9029999999999996</v>
      </c>
      <c r="AK18" s="194">
        <f>'ME3'!$L51</f>
        <v>5.5220000000000002</v>
      </c>
      <c r="AL18" s="194">
        <f>'ME3'!$L52</f>
        <v>11.749000000000001</v>
      </c>
      <c r="AM18" s="190">
        <v>2020</v>
      </c>
    </row>
    <row r="19" spans="1:42" ht="36" x14ac:dyDescent="0.25">
      <c r="A19" s="103" t="s">
        <v>110</v>
      </c>
      <c r="B19" s="268" t="s">
        <v>111</v>
      </c>
      <c r="C19" s="7" t="s">
        <v>112</v>
      </c>
      <c r="D19" s="7" t="s">
        <v>113</v>
      </c>
      <c r="E19" s="7" t="s">
        <v>114</v>
      </c>
      <c r="F19" s="7" t="s">
        <v>66</v>
      </c>
      <c r="G19" s="7" t="s">
        <v>109</v>
      </c>
      <c r="H19" s="7" t="s">
        <v>57</v>
      </c>
      <c r="I19" s="72" t="s">
        <v>58</v>
      </c>
      <c r="J19" s="7" t="s">
        <v>78</v>
      </c>
      <c r="K19" s="189">
        <f>'ME4'!$L22</f>
        <v>12.8</v>
      </c>
      <c r="L19" s="191">
        <f>'ME4'!$L23</f>
        <v>23</v>
      </c>
      <c r="M19" s="8">
        <f>'ME4'!$L24</f>
        <v>2.6</v>
      </c>
      <c r="N19" s="8">
        <f>'ME4'!$L25</f>
        <v>13.4</v>
      </c>
      <c r="O19" s="8">
        <f>'ME4'!$L26</f>
        <v>7.7</v>
      </c>
      <c r="P19" s="8">
        <f>'ME4'!$L27</f>
        <v>13.4</v>
      </c>
      <c r="Q19" s="8">
        <f>'ME4'!$L28</f>
        <v>17.3</v>
      </c>
      <c r="R19" s="8">
        <f>'ME4'!$L29</f>
        <v>1.8</v>
      </c>
      <c r="S19" s="8">
        <f>'ME4'!$L30</f>
        <v>5.4</v>
      </c>
      <c r="T19" s="8">
        <f>'ME4'!$L31</f>
        <v>11.2</v>
      </c>
      <c r="U19" s="8">
        <f>'ME4'!$L32</f>
        <v>22.2</v>
      </c>
      <c r="V19" s="8">
        <f>'ME4'!$L33</f>
        <v>5.0999999999999996</v>
      </c>
      <c r="W19" s="8">
        <f>'ME4'!$L34</f>
        <v>21.6</v>
      </c>
      <c r="X19" s="8">
        <f>'ME4'!$L35</f>
        <v>3.4</v>
      </c>
      <c r="Y19" s="8">
        <f>'ME4'!$L36</f>
        <v>4.2</v>
      </c>
      <c r="Z19" s="8">
        <f>'ME4'!$L37</f>
        <v>4.4000000000000004</v>
      </c>
      <c r="AA19" s="8">
        <f>'ME4'!$L38</f>
        <v>13.6</v>
      </c>
      <c r="AB19" s="8">
        <f>'ME4'!$L39</f>
        <v>8.6999999999999993</v>
      </c>
      <c r="AC19" s="8">
        <f>'ME4'!$L40</f>
        <v>7.9</v>
      </c>
      <c r="AD19" s="8">
        <f>'ME4'!$L41</f>
        <v>30.9</v>
      </c>
      <c r="AE19" s="191">
        <f>'ME4'!$L42</f>
        <v>12</v>
      </c>
      <c r="AF19" s="8">
        <f>'ME4'!$L43</f>
        <v>9.9</v>
      </c>
      <c r="AG19" s="8">
        <f>'ME4'!$L44</f>
        <v>2.2000000000000002</v>
      </c>
      <c r="AH19" s="8">
        <f>'ME4'!$L45</f>
        <v>1.3</v>
      </c>
      <c r="AI19" s="8">
        <f>'ME4'!$L46</f>
        <v>12.3</v>
      </c>
      <c r="AJ19" s="8">
        <f>'ME4'!$L47</f>
        <v>6.4</v>
      </c>
      <c r="AK19" s="8">
        <f>'ME4'!$L48</f>
        <v>6.2</v>
      </c>
      <c r="AL19" s="8">
        <f>'ME4'!$L49</f>
        <v>7.1</v>
      </c>
      <c r="AM19" s="190">
        <v>2020</v>
      </c>
    </row>
    <row r="20" spans="1:42" ht="36" x14ac:dyDescent="0.25">
      <c r="A20" s="103" t="s">
        <v>115</v>
      </c>
      <c r="B20" s="268"/>
      <c r="C20" s="31" t="s">
        <v>116</v>
      </c>
      <c r="D20" s="7" t="s">
        <v>117</v>
      </c>
      <c r="E20" s="31" t="s">
        <v>118</v>
      </c>
      <c r="F20" s="7" t="s">
        <v>77</v>
      </c>
      <c r="G20" s="7" t="s">
        <v>119</v>
      </c>
      <c r="H20" s="7" t="s">
        <v>85</v>
      </c>
      <c r="I20" s="72" t="s">
        <v>58</v>
      </c>
      <c r="J20" s="7" t="s">
        <v>59</v>
      </c>
      <c r="K20" s="193">
        <f>'ME5'!$I$22/1000</f>
        <v>1.821</v>
      </c>
      <c r="L20" s="194">
        <f>'ME5'!$I$23/1000</f>
        <v>3.504</v>
      </c>
      <c r="M20" s="194">
        <f>'ME5'!$I$24/1000</f>
        <v>3.097</v>
      </c>
      <c r="N20" s="194">
        <f>'ME5'!$I$25/1000</f>
        <v>1.542</v>
      </c>
      <c r="O20" s="194">
        <f>'ME5'!$I$26/1000</f>
        <v>1.774</v>
      </c>
      <c r="P20" s="194">
        <f>'ME5'!$I$27/1000</f>
        <v>1.8720000000000001</v>
      </c>
      <c r="Q20" s="194">
        <f>'ME5'!$I$28/1000</f>
        <v>9.7110000000000003</v>
      </c>
      <c r="R20" s="194">
        <f>'ME5'!$I$29/1000</f>
        <v>1.611</v>
      </c>
      <c r="S20" s="194">
        <f>'ME5'!$I$30/1000</f>
        <v>1.478</v>
      </c>
      <c r="T20" s="194">
        <f>'ME5'!$I$31/1000</f>
        <v>1.54</v>
      </c>
      <c r="U20" s="194">
        <f>'ME5'!$I$32/1000</f>
        <v>1.514</v>
      </c>
      <c r="V20" s="194">
        <f>'ME5'!$I$33/1000</f>
        <v>0.92200000000000004</v>
      </c>
      <c r="W20" s="194">
        <f>'ME5'!$I$34/1000</f>
        <v>1.85</v>
      </c>
      <c r="X20" s="194">
        <f>'ME5'!$I$35/1000</f>
        <v>0.93</v>
      </c>
      <c r="Y20" s="194">
        <f>'ME5'!$I$36/1000</f>
        <v>0.70099999999999996</v>
      </c>
      <c r="Z20" s="194">
        <f>'ME5'!$I$37/1000</f>
        <v>1.403</v>
      </c>
      <c r="AA20" s="194">
        <f>'ME5'!$I$38/1000</f>
        <v>2.278</v>
      </c>
      <c r="AB20" s="194">
        <f>'ME5'!$I$39/1000</f>
        <v>1.099</v>
      </c>
      <c r="AC20" s="194">
        <f>'ME5'!$I$40/1000</f>
        <v>1.0900000000000001</v>
      </c>
      <c r="AD20" s="194">
        <f>'ME5'!$I$41/1000</f>
        <v>2.6120000000000001</v>
      </c>
      <c r="AE20" s="194">
        <f>'ME5'!$I$42/1000</f>
        <v>1.8839999999999999</v>
      </c>
      <c r="AF20" s="194">
        <f>'ME5'!$I$43/1000</f>
        <v>2.12</v>
      </c>
      <c r="AG20" s="194">
        <f>'ME5'!$I$44/1000</f>
        <v>1.3160000000000001</v>
      </c>
      <c r="AH20" s="194">
        <f>'ME5'!$I$45/1000</f>
        <v>1.115</v>
      </c>
      <c r="AI20" s="194">
        <f>'ME5'!$I$46/1000</f>
        <v>1.4790000000000001</v>
      </c>
      <c r="AJ20" s="194">
        <f>'ME5'!$I$47/1000</f>
        <v>1.579</v>
      </c>
      <c r="AK20" s="194">
        <f>'ME5'!$I$48/1000</f>
        <v>2.569</v>
      </c>
      <c r="AL20" s="194">
        <f>'ME5'!$I$49/1000</f>
        <v>2.1349999999999998</v>
      </c>
      <c r="AM20" s="190">
        <v>2018</v>
      </c>
    </row>
    <row r="21" spans="1:42" ht="36" x14ac:dyDescent="0.25">
      <c r="A21" s="103" t="s">
        <v>120</v>
      </c>
      <c r="B21" s="7" t="s">
        <v>121</v>
      </c>
      <c r="C21" s="31" t="s">
        <v>122</v>
      </c>
      <c r="D21" s="205" t="s">
        <v>123</v>
      </c>
      <c r="E21" s="31" t="s">
        <v>124</v>
      </c>
      <c r="F21" s="7" t="s">
        <v>66</v>
      </c>
      <c r="G21" s="7" t="s">
        <v>125</v>
      </c>
      <c r="H21" s="7" t="s">
        <v>126</v>
      </c>
      <c r="I21" s="72" t="s">
        <v>58</v>
      </c>
      <c r="J21" s="7" t="s">
        <v>78</v>
      </c>
      <c r="K21" s="206">
        <f>'ME6'!H20</f>
        <v>3.0459087107707208</v>
      </c>
      <c r="L21" s="194">
        <f>'ME6'!H22</f>
        <v>3.3365671124662182</v>
      </c>
      <c r="M21" s="194">
        <f>'ME6'!H23</f>
        <v>2.6502230385725531</v>
      </c>
      <c r="N21" s="194">
        <f>'ME6'!H24</f>
        <v>3.8505968425105888</v>
      </c>
      <c r="O21" s="194">
        <f>'ME6'!H25</f>
        <v>4.2160374758886743</v>
      </c>
      <c r="P21" s="194">
        <f>'ME6'!H26</f>
        <v>1.9347768582549218</v>
      </c>
      <c r="Q21" s="194">
        <f>'ME6'!H27</f>
        <v>4.2090439680801124</v>
      </c>
      <c r="R21" s="194">
        <f>'ME6'!H28</f>
        <v>2.6990454595326043</v>
      </c>
      <c r="S21" s="194">
        <f>'ME6'!H29</f>
        <v>2.2866006204343039</v>
      </c>
      <c r="T21" s="194">
        <f>'ME6'!H30</f>
        <v>4.3597832241365362</v>
      </c>
      <c r="U21" s="194">
        <f>'ME6'!H31</f>
        <v>2.5596326374420681</v>
      </c>
      <c r="V21" s="194">
        <f>'ME6'!H32</f>
        <v>1.8405246046178432</v>
      </c>
      <c r="W21" s="194">
        <f>'ME6'!H33</f>
        <v>3.1855042098319948</v>
      </c>
      <c r="X21" s="194">
        <f>'ME6'!H34</f>
        <v>4.4294347671525065</v>
      </c>
      <c r="Y21" s="194">
        <f>'ME6'!H35</f>
        <v>2.8662420382165608</v>
      </c>
      <c r="Z21" s="194">
        <f>'ME6'!H36</f>
        <v>1.8978882651697406</v>
      </c>
      <c r="AA21" s="194">
        <f>'ME6'!H37</f>
        <v>6.2142770278487172</v>
      </c>
      <c r="AB21" s="194">
        <f>'ME6'!H38</f>
        <v>2.0529480887537153</v>
      </c>
      <c r="AC21" s="194">
        <f>'ME6'!H39</f>
        <v>5.7052225082751011</v>
      </c>
      <c r="AD21" s="194">
        <f>'ME6'!H40</f>
        <v>2.7747593914933253</v>
      </c>
      <c r="AE21" s="194">
        <f>'ME6'!H41</f>
        <v>7.4087005097409397</v>
      </c>
      <c r="AF21" s="194">
        <f>'ME6'!H42</f>
        <v>3.1723801985021005</v>
      </c>
      <c r="AG21" s="194">
        <f>'ME6'!H43</f>
        <v>4.0581554728803599</v>
      </c>
      <c r="AH21" s="194">
        <f>'ME6'!H44</f>
        <v>0.92754155569841124</v>
      </c>
      <c r="AI21" s="194">
        <f>'ME6'!H45</f>
        <v>3.2811059907834101</v>
      </c>
      <c r="AJ21" s="194">
        <f>'ME6'!H46</f>
        <v>2.6275389702409067</v>
      </c>
      <c r="AK21" s="194">
        <f>'ME6'!H47</f>
        <v>5.7976079527803668</v>
      </c>
      <c r="AL21" s="194">
        <f>'ME6'!H48</f>
        <v>4.1821341126293339</v>
      </c>
      <c r="AM21" s="190">
        <v>2015</v>
      </c>
    </row>
    <row r="22" spans="1:42" x14ac:dyDescent="0.25">
      <c r="A22" s="271" t="s">
        <v>127</v>
      </c>
      <c r="B22" s="271"/>
      <c r="C22" s="271"/>
      <c r="D22" s="271"/>
      <c r="E22" s="271"/>
      <c r="F22" s="271"/>
      <c r="G22" s="271"/>
      <c r="H22" s="271"/>
      <c r="I22" s="271"/>
      <c r="J22" s="271"/>
      <c r="K22" s="189"/>
      <c r="U22" s="8" t="s">
        <v>0</v>
      </c>
      <c r="AI22" s="8" t="s">
        <v>0</v>
      </c>
      <c r="AM22" s="190"/>
    </row>
    <row r="23" spans="1:42" ht="36" x14ac:dyDescent="0.25">
      <c r="A23" s="103" t="s">
        <v>128</v>
      </c>
      <c r="B23" s="7" t="s">
        <v>129</v>
      </c>
      <c r="C23" s="31" t="s">
        <v>130</v>
      </c>
      <c r="D23" s="7" t="s">
        <v>131</v>
      </c>
      <c r="E23" s="31" t="s">
        <v>132</v>
      </c>
      <c r="F23" s="7" t="s">
        <v>66</v>
      </c>
      <c r="G23" s="7" t="s">
        <v>133</v>
      </c>
      <c r="H23" s="7" t="s">
        <v>57</v>
      </c>
      <c r="I23" s="72" t="s">
        <v>58</v>
      </c>
      <c r="J23" s="7" t="s">
        <v>78</v>
      </c>
      <c r="K23" s="197">
        <f>'P1'!L104</f>
        <v>37.814399999999992</v>
      </c>
      <c r="L23" s="198">
        <f>'P1'!L105</f>
        <v>35.814999999999998</v>
      </c>
      <c r="M23" s="198">
        <f>'P1'!L106</f>
        <v>59.454000000000008</v>
      </c>
      <c r="N23" s="198">
        <f>'P1'!L107</f>
        <v>41.248899999999999</v>
      </c>
      <c r="O23" s="198">
        <f>'P1'!L108</f>
        <v>35.508000000000003</v>
      </c>
      <c r="P23" s="198">
        <f>'P1'!L109</f>
        <v>36.893599999999999</v>
      </c>
      <c r="Q23" s="198">
        <f>'P1'!L110</f>
        <v>53.648200000000003</v>
      </c>
      <c r="R23" s="198">
        <f>'P1'!L111</f>
        <v>53.553399999999996</v>
      </c>
      <c r="S23" s="198">
        <f>'P1'!L112</f>
        <v>35.992200000000004</v>
      </c>
      <c r="T23" s="198">
        <f>'P1'!L113</f>
        <v>43.703400000000002</v>
      </c>
      <c r="U23" s="198">
        <f>'P1'!L114</f>
        <v>34.206200000000003</v>
      </c>
      <c r="V23" s="198">
        <f>'P1'!L115</f>
        <v>76.152000000000001</v>
      </c>
      <c r="W23" s="198">
        <f>'P1'!L116</f>
        <v>34.563000000000002</v>
      </c>
      <c r="X23" s="198">
        <f>'P1'!L117</f>
        <v>28.422899999999995</v>
      </c>
      <c r="Y23" s="198">
        <f>'P1'!L118</f>
        <v>40.293000000000006</v>
      </c>
      <c r="Z23" s="198">
        <f>'P1'!L119</f>
        <v>36.250200000000007</v>
      </c>
      <c r="AA23" s="198">
        <f>'P1'!L120</f>
        <v>44</v>
      </c>
      <c r="AB23" s="198">
        <f>'P1'!L121</f>
        <v>49.515499999999996</v>
      </c>
      <c r="AC23" s="198">
        <f>'P1'!L122</f>
        <v>19.827500000000001</v>
      </c>
      <c r="AD23" s="198">
        <f>'P1'!L123</f>
        <v>36.968399999999995</v>
      </c>
      <c r="AE23" s="198">
        <f>'P1'!L124</f>
        <v>45.964799999999997</v>
      </c>
      <c r="AF23" s="198">
        <f>'P1'!L125</f>
        <v>39.157199999999996</v>
      </c>
      <c r="AG23" s="198">
        <f>'P1'!L126</f>
        <v>41.987099999999998</v>
      </c>
      <c r="AH23" s="198">
        <f>'P1'!L127</f>
        <v>23.31</v>
      </c>
      <c r="AI23" s="198">
        <f>'P1'!L128</f>
        <v>34.0092</v>
      </c>
      <c r="AJ23" s="198">
        <f>'P1'!L129</f>
        <v>45.427900000000001</v>
      </c>
      <c r="AK23" s="198">
        <f>'P1'!L130</f>
        <v>49.1556</v>
      </c>
      <c r="AL23" s="198">
        <f>'P1'!L131</f>
        <v>45.398499999999999</v>
      </c>
      <c r="AM23" s="190">
        <v>2018</v>
      </c>
      <c r="AN23"/>
      <c r="AO23"/>
      <c r="AP23"/>
    </row>
    <row r="24" spans="1:42" ht="48" x14ac:dyDescent="0.2">
      <c r="A24" s="103" t="s">
        <v>134</v>
      </c>
      <c r="B24" s="7" t="s">
        <v>135</v>
      </c>
      <c r="C24" s="31" t="s">
        <v>136</v>
      </c>
      <c r="D24" s="7" t="s">
        <v>137</v>
      </c>
      <c r="E24" s="31" t="s">
        <v>138</v>
      </c>
      <c r="F24" s="7" t="s">
        <v>66</v>
      </c>
      <c r="G24" s="7" t="s">
        <v>139</v>
      </c>
      <c r="H24" s="7" t="s">
        <v>85</v>
      </c>
      <c r="I24" s="72" t="s">
        <v>58</v>
      </c>
      <c r="J24" s="7" t="s">
        <v>78</v>
      </c>
      <c r="K24" s="197">
        <f>'P2'!G21</f>
        <v>88</v>
      </c>
      <c r="L24" s="198">
        <f>'P2'!G24</f>
        <v>97</v>
      </c>
      <c r="M24" s="198">
        <f>'P2'!G25</f>
        <v>24</v>
      </c>
      <c r="N24" s="198">
        <f>'P2'!G26</f>
        <v>92</v>
      </c>
      <c r="O24" s="198">
        <f>'P2'!G27</f>
        <v>97</v>
      </c>
      <c r="P24" s="198">
        <f>'P2'!G28</f>
        <v>93</v>
      </c>
      <c r="Q24" s="198">
        <f>'P2'!G29</f>
        <v>95</v>
      </c>
      <c r="R24" s="198">
        <f>'P2'!G30</f>
        <v>100</v>
      </c>
      <c r="S24" s="198">
        <f>'P2'!G31</f>
        <v>97</v>
      </c>
      <c r="T24" s="198">
        <f>'P2'!G32</f>
        <v>75</v>
      </c>
      <c r="U24" s="198">
        <f>'P2'!G33</f>
        <v>73</v>
      </c>
      <c r="V24" s="198">
        <f>'P2'!G34</f>
        <v>78</v>
      </c>
      <c r="W24" s="198">
        <f>'P2'!G35</f>
        <v>98</v>
      </c>
      <c r="X24" s="198">
        <f>'P2'!G36</f>
        <v>64</v>
      </c>
      <c r="Y24" s="198">
        <f>'P2'!G37</f>
        <v>97</v>
      </c>
      <c r="Z24" s="198">
        <f>'P2'!G38</f>
        <v>99</v>
      </c>
      <c r="AA24" s="198">
        <f>'P2'!G39</f>
        <v>98</v>
      </c>
      <c r="AB24" s="198">
        <f>'P2'!G40</f>
        <v>99</v>
      </c>
      <c r="AC24" s="198">
        <f>'P2'!G41</f>
        <v>100</v>
      </c>
      <c r="AD24" s="198">
        <f>'P2'!G42</f>
        <v>100</v>
      </c>
      <c r="AE24" s="198">
        <f>'P2'!G43</f>
        <v>90</v>
      </c>
      <c r="AF24" s="198">
        <f>'P2'!G44</f>
        <v>84</v>
      </c>
      <c r="AG24" s="198">
        <f>'P2'!G45</f>
        <v>93</v>
      </c>
      <c r="AH24" s="198">
        <f>'P2'!G46</f>
        <v>74</v>
      </c>
      <c r="AI24" s="198">
        <f>'P2'!G47</f>
        <v>98</v>
      </c>
      <c r="AJ24" s="198">
        <f>'P2'!G48</f>
        <v>51</v>
      </c>
      <c r="AK24" s="198">
        <f>'P2'!G49</f>
        <v>74</v>
      </c>
      <c r="AL24" s="198">
        <f>'P2'!G50</f>
        <v>90</v>
      </c>
      <c r="AM24" s="190">
        <v>2018</v>
      </c>
    </row>
    <row r="25" spans="1:42" ht="48" x14ac:dyDescent="0.2">
      <c r="A25" s="103" t="s">
        <v>140</v>
      </c>
      <c r="B25" s="7" t="s">
        <v>141</v>
      </c>
      <c r="C25" s="31" t="s">
        <v>142</v>
      </c>
      <c r="D25" s="7" t="s">
        <v>143</v>
      </c>
      <c r="E25" s="31" t="s">
        <v>144</v>
      </c>
      <c r="F25" s="7" t="s">
        <v>66</v>
      </c>
      <c r="G25" s="7" t="s">
        <v>145</v>
      </c>
      <c r="H25" s="7" t="s">
        <v>57</v>
      </c>
      <c r="I25" s="72" t="s">
        <v>58</v>
      </c>
      <c r="J25" s="7" t="s">
        <v>78</v>
      </c>
      <c r="K25" s="197" t="s">
        <v>55</v>
      </c>
      <c r="L25" s="198">
        <f>'P3'!K21</f>
        <v>61</v>
      </c>
      <c r="M25" s="198">
        <f>'P3'!K22</f>
        <v>67.3</v>
      </c>
      <c r="N25" s="198">
        <f>'P3'!K23</f>
        <v>62.7</v>
      </c>
      <c r="O25" s="198">
        <f>'P3'!K24</f>
        <v>61.4</v>
      </c>
      <c r="P25" s="198">
        <f>'P3'!K25</f>
        <v>75.5</v>
      </c>
      <c r="Q25" s="198">
        <f>'P3'!K26</f>
        <v>55.8</v>
      </c>
      <c r="R25" s="198">
        <f>'P3'!K27</f>
        <v>82.8</v>
      </c>
      <c r="S25" s="198">
        <f>'P3'!K28</f>
        <v>67.400000000000006</v>
      </c>
      <c r="T25" s="198">
        <f>'P3'!K29</f>
        <v>90</v>
      </c>
      <c r="U25" s="198">
        <f>'P3'!K30</f>
        <v>70.900000000000006</v>
      </c>
      <c r="V25" s="198">
        <f>'P3'!K31</f>
        <v>60.7</v>
      </c>
      <c r="W25" s="198">
        <f>'P3'!K32</f>
        <v>62</v>
      </c>
      <c r="X25" s="198">
        <f>'P3'!K33</f>
        <v>63.1</v>
      </c>
      <c r="Y25" s="198">
        <f>'P3'!K34</f>
        <v>52</v>
      </c>
      <c r="Z25" s="198">
        <f>'P3'!K35</f>
        <v>64.3</v>
      </c>
      <c r="AA25" s="198">
        <f>'P3'!K36</f>
        <v>59.1</v>
      </c>
      <c r="AB25" s="198">
        <f>'P3'!K37</f>
        <v>49.8</v>
      </c>
      <c r="AC25" s="198">
        <f>'P3'!K38</f>
        <v>0</v>
      </c>
      <c r="AD25" s="198">
        <f>'P3'!K39</f>
        <v>69.3</v>
      </c>
      <c r="AE25" s="198">
        <f>'P3'!K40</f>
        <v>78.7</v>
      </c>
      <c r="AF25" s="198">
        <f>'P3'!K41</f>
        <v>75.5</v>
      </c>
      <c r="AG25" s="198">
        <f>'P3'!K42</f>
        <v>81.400000000000006</v>
      </c>
      <c r="AH25" s="198">
        <f>'P3'!K43</f>
        <v>87.7</v>
      </c>
      <c r="AI25" s="198">
        <f>'P3'!K44</f>
        <v>93.1</v>
      </c>
      <c r="AJ25" s="198">
        <f>'P3'!K45</f>
        <v>68.3</v>
      </c>
      <c r="AK25" s="198">
        <f>'P3'!K46</f>
        <v>51.8</v>
      </c>
      <c r="AL25" s="198">
        <f>'P3'!K47</f>
        <v>67.8</v>
      </c>
      <c r="AM25" s="190">
        <v>2019</v>
      </c>
    </row>
    <row r="26" spans="1:42" ht="24" x14ac:dyDescent="0.2">
      <c r="A26" s="103" t="s">
        <v>146</v>
      </c>
      <c r="B26" s="7" t="s">
        <v>147</v>
      </c>
      <c r="C26" s="31" t="s">
        <v>148</v>
      </c>
      <c r="D26" s="7" t="s">
        <v>149</v>
      </c>
      <c r="E26" s="31" t="s">
        <v>150</v>
      </c>
      <c r="F26" s="7" t="s">
        <v>66</v>
      </c>
      <c r="G26" s="7" t="s">
        <v>151</v>
      </c>
      <c r="H26" s="7" t="s">
        <v>57</v>
      </c>
      <c r="I26" s="72" t="s">
        <v>58</v>
      </c>
      <c r="J26" s="7" t="s">
        <v>78</v>
      </c>
      <c r="K26" s="197">
        <f>'P4'!L21</f>
        <v>89.6</v>
      </c>
      <c r="L26" s="198">
        <f>'P4'!L22</f>
        <v>92.9</v>
      </c>
      <c r="M26" s="198">
        <f>'P4'!L23</f>
        <v>95.8</v>
      </c>
      <c r="N26" s="198">
        <f>'P4'!L24</f>
        <v>93.3</v>
      </c>
      <c r="O26" s="198">
        <f>'P4'!L25</f>
        <v>94.6</v>
      </c>
      <c r="P26" s="198">
        <f>'P4'!L26</f>
        <v>86.9</v>
      </c>
      <c r="Q26" s="198">
        <f>'P4'!L27</f>
        <v>87.6</v>
      </c>
      <c r="R26" s="198">
        <f>'P4'!L28</f>
        <v>87.4</v>
      </c>
      <c r="S26" s="198">
        <f>'P4'!L29</f>
        <v>69.7</v>
      </c>
      <c r="T26" s="198">
        <f>'P4'!L30</f>
        <v>86</v>
      </c>
      <c r="U26" s="198">
        <f>'P4'!L31</f>
        <v>87.1</v>
      </c>
      <c r="V26" s="198">
        <f>'P4'!L32</f>
        <v>96.3</v>
      </c>
      <c r="W26" s="198">
        <f>'P4'!L33</f>
        <v>84.2</v>
      </c>
      <c r="X26" s="198">
        <f>'P4'!L34</f>
        <v>88.7</v>
      </c>
      <c r="Y26" s="198">
        <f>'P4'!L35</f>
        <v>88.9</v>
      </c>
      <c r="Z26" s="198">
        <f>'P4'!L36</f>
        <v>93.5</v>
      </c>
      <c r="AA26" s="198">
        <f>'P4'!L37</f>
        <v>96.7</v>
      </c>
      <c r="AB26" s="198">
        <f>'P4'!L38</f>
        <v>94.4</v>
      </c>
      <c r="AC26" s="198">
        <f>'P4'!L39</f>
        <v>81</v>
      </c>
      <c r="AD26" s="198">
        <f>'P4'!L40</f>
        <v>87.2</v>
      </c>
      <c r="AE26" s="198">
        <f>'P4'!L41</f>
        <v>87.3</v>
      </c>
      <c r="AF26" s="198">
        <f>'P4'!L42</f>
        <v>118.8</v>
      </c>
      <c r="AG26" s="198">
        <f>'P4'!L43</f>
        <v>88.2</v>
      </c>
      <c r="AH26" s="198">
        <f>'P4'!L44</f>
        <v>85.2</v>
      </c>
      <c r="AI26" s="198">
        <f>'P4'!L45</f>
        <v>89.5</v>
      </c>
      <c r="AJ26" s="198">
        <f>'P4'!L46</f>
        <v>95.5</v>
      </c>
      <c r="AK26" s="198">
        <f>'P4'!L47</f>
        <v>84.7</v>
      </c>
      <c r="AL26" s="198">
        <f>'P4'!L48</f>
        <v>87.4</v>
      </c>
      <c r="AM26" s="190">
        <v>2019</v>
      </c>
    </row>
    <row r="27" spans="1:42" x14ac:dyDescent="0.25">
      <c r="A27" s="271" t="s">
        <v>152</v>
      </c>
      <c r="B27" s="271"/>
      <c r="C27" s="271"/>
      <c r="D27" s="271"/>
      <c r="E27" s="271"/>
      <c r="F27" s="271"/>
      <c r="G27" s="271"/>
      <c r="H27" s="271"/>
      <c r="I27" s="271"/>
      <c r="J27" s="271"/>
      <c r="K27" s="189"/>
      <c r="AM27" s="190"/>
    </row>
    <row r="28" spans="1:42" ht="50.25" customHeight="1" x14ac:dyDescent="0.2">
      <c r="A28" s="103" t="s">
        <v>153</v>
      </c>
      <c r="B28" s="268" t="s">
        <v>154</v>
      </c>
      <c r="C28" s="7" t="s">
        <v>155</v>
      </c>
      <c r="D28" s="7" t="s">
        <v>156</v>
      </c>
      <c r="E28" s="7" t="s">
        <v>157</v>
      </c>
      <c r="F28" s="7" t="s">
        <v>77</v>
      </c>
      <c r="G28" s="7" t="s">
        <v>158</v>
      </c>
      <c r="H28" s="7" t="s">
        <v>57</v>
      </c>
      <c r="I28" s="78" t="s">
        <v>58</v>
      </c>
      <c r="J28" s="7" t="s">
        <v>78</v>
      </c>
      <c r="K28" s="216">
        <f>'E1'!K23</f>
        <v>14.57037718687903</v>
      </c>
      <c r="L28" s="217">
        <f>'E1'!K24</f>
        <v>15.047120459259187</v>
      </c>
      <c r="M28" s="217">
        <f>'E1'!K25</f>
        <v>9.610216859170146</v>
      </c>
      <c r="N28" s="217">
        <f>'E1'!K26</f>
        <v>15.673697652827201</v>
      </c>
      <c r="O28" s="217">
        <f>'E1'!K27</f>
        <v>6.0612092866376113</v>
      </c>
      <c r="P28" s="217">
        <f>'E1'!K28</f>
        <v>14.677110296220915</v>
      </c>
      <c r="Q28" s="217">
        <f>'E1'!K29</f>
        <v>4.0799087755726493</v>
      </c>
      <c r="R28" s="217">
        <f>'E1'!K30</f>
        <v>9.5602573876196679</v>
      </c>
      <c r="S28" s="217">
        <f>'E1'!K31</f>
        <v>11.339505764747877</v>
      </c>
      <c r="T28" s="217">
        <f>'E1'!K32</f>
        <v>16.990246673684702</v>
      </c>
      <c r="U28" s="217">
        <f>'E1'!K33</f>
        <v>13.667632679684722</v>
      </c>
      <c r="V28" s="217">
        <f>'E1'!K34</f>
        <v>19.159824172096869</v>
      </c>
      <c r="W28" s="217">
        <f>'E1'!K35</f>
        <v>14.047242613029704</v>
      </c>
      <c r="X28" s="217">
        <f>'E1'!K36</f>
        <v>21.224445857760106</v>
      </c>
      <c r="Y28" s="217">
        <f>'E1'!K37</f>
        <v>11.827308996573361</v>
      </c>
      <c r="Z28" s="217">
        <f>'E1'!K38</f>
        <v>6.0341085946070043</v>
      </c>
      <c r="AA28" s="217">
        <f>'E1'!K39</f>
        <v>16.401035103110434</v>
      </c>
      <c r="AB28" s="217">
        <f>'E1'!K40</f>
        <v>9.780385694749711</v>
      </c>
      <c r="AC28" s="217">
        <f>'E1'!K41</f>
        <v>0.78139628980391873</v>
      </c>
      <c r="AD28" s="217">
        <f>'E1'!K42</f>
        <v>6.8393098754168022</v>
      </c>
      <c r="AE28" s="217">
        <f>'E1'!K43</f>
        <v>37.331086554857187</v>
      </c>
      <c r="AF28" s="217">
        <f>'E1'!K44</f>
        <v>14.678123676378274</v>
      </c>
      <c r="AG28" s="217">
        <f>'E1'!K45</f>
        <v>16.15919593856762</v>
      </c>
      <c r="AH28" s="217">
        <f>'E1'!K46</f>
        <v>19.086166406606413</v>
      </c>
      <c r="AI28" s="217">
        <f>'E1'!K47</f>
        <v>15.656465503930431</v>
      </c>
      <c r="AJ28" s="217">
        <f>'E1'!K48</f>
        <v>28.570565002055986</v>
      </c>
      <c r="AK28" s="217">
        <f>'E1'!K49</f>
        <v>16.596043422594654</v>
      </c>
      <c r="AL28" s="217">
        <f>'E1'!K50</f>
        <v>23.5597748520841</v>
      </c>
      <c r="AM28" s="190">
        <v>2020</v>
      </c>
    </row>
    <row r="29" spans="1:42" ht="45" customHeight="1" x14ac:dyDescent="0.2">
      <c r="A29" s="103" t="s">
        <v>159</v>
      </c>
      <c r="B29" s="268"/>
      <c r="C29" s="7" t="s">
        <v>160</v>
      </c>
      <c r="D29" s="7" t="s">
        <v>161</v>
      </c>
      <c r="E29" s="7" t="s">
        <v>162</v>
      </c>
      <c r="F29" s="7" t="s">
        <v>77</v>
      </c>
      <c r="G29" s="7" t="s">
        <v>158</v>
      </c>
      <c r="H29" s="7" t="s">
        <v>57</v>
      </c>
      <c r="I29" s="78" t="s">
        <v>58</v>
      </c>
      <c r="J29" s="7" t="s">
        <v>78</v>
      </c>
      <c r="K29" s="219">
        <f>'E2'!J23</f>
        <v>17.148473584814226</v>
      </c>
      <c r="L29" s="220">
        <f>'E2'!J24</f>
        <v>32.281757609026499</v>
      </c>
      <c r="M29" s="220">
        <f>'E2'!J25</f>
        <v>20.259823702252692</v>
      </c>
      <c r="N29" s="220">
        <f>'E2'!J26</f>
        <v>20.260234035661</v>
      </c>
      <c r="O29" s="220">
        <f>'E2'!J27</f>
        <v>0.87332276272904186</v>
      </c>
      <c r="P29" s="220">
        <f>'E2'!J28</f>
        <v>8.4302418190666923</v>
      </c>
      <c r="Q29" s="220">
        <f>'E2'!J29</f>
        <v>14.319605261538836</v>
      </c>
      <c r="R29" s="220">
        <f>'E2'!J30</f>
        <v>26.308049244206838</v>
      </c>
      <c r="S29" s="220">
        <f>'E2'!J31</f>
        <v>3.3759112610711082</v>
      </c>
      <c r="T29" s="220">
        <f>'E2'!J32</f>
        <v>11.51568952699202</v>
      </c>
      <c r="U29" s="220">
        <f>'E2'!J33</f>
        <v>22.514729845710672</v>
      </c>
      <c r="V29" s="220">
        <f>'E2'!J34</f>
        <v>9.4947587691973467</v>
      </c>
      <c r="W29" s="220">
        <f>'E2'!J35</f>
        <v>17.935116957238456</v>
      </c>
      <c r="X29" s="220">
        <f>'E2'!J36</f>
        <v>28.767855869560048</v>
      </c>
      <c r="Y29" s="220">
        <f>'E2'!J37</f>
        <v>27.460339637499843</v>
      </c>
      <c r="Z29" s="220">
        <f>'E2'!J38</f>
        <v>7.5015904369923341</v>
      </c>
      <c r="AA29" s="220">
        <f>'E2'!J39</f>
        <v>12.482280813665035</v>
      </c>
      <c r="AB29" s="220">
        <f>'E2'!J40</f>
        <v>22.446222241399539</v>
      </c>
      <c r="AC29" s="220">
        <f>'E2'!J41</f>
        <v>1.0107210082658156</v>
      </c>
      <c r="AD29" s="220">
        <f>'E2'!J42</f>
        <v>13.983596122424983</v>
      </c>
      <c r="AE29" s="220">
        <f>'E2'!J43</f>
        <v>22.357515372578096</v>
      </c>
      <c r="AF29" s="220">
        <f>'E2'!J44</f>
        <v>25.066071888633946</v>
      </c>
      <c r="AG29" s="220">
        <f>'E2'!J45</f>
        <v>45.690651050416804</v>
      </c>
      <c r="AH29" s="220">
        <f>'E2'!J46</f>
        <v>37.441817564751048</v>
      </c>
      <c r="AI29" s="220">
        <f>'E2'!J47</f>
        <v>35.4708302382721</v>
      </c>
      <c r="AJ29" s="220">
        <f>'E2'!J48</f>
        <v>28.445993582826144</v>
      </c>
      <c r="AK29" s="220">
        <f>'E2'!J49</f>
        <v>33.675817716617111</v>
      </c>
      <c r="AL29" s="220">
        <f>'E2'!J50</f>
        <v>32.435054290340176</v>
      </c>
      <c r="AM29" s="190">
        <v>2019</v>
      </c>
    </row>
    <row r="30" spans="1:42" ht="36" x14ac:dyDescent="0.25">
      <c r="A30" s="103" t="s">
        <v>163</v>
      </c>
      <c r="B30" s="7" t="s">
        <v>164</v>
      </c>
      <c r="C30" s="7" t="s">
        <v>165</v>
      </c>
      <c r="D30" s="7" t="s">
        <v>166</v>
      </c>
      <c r="E30" s="7" t="s">
        <v>167</v>
      </c>
      <c r="F30" s="7" t="s">
        <v>77</v>
      </c>
      <c r="G30" s="7" t="s">
        <v>139</v>
      </c>
      <c r="H30" s="7" t="s">
        <v>168</v>
      </c>
      <c r="I30" s="78" t="s">
        <v>169</v>
      </c>
      <c r="J30" s="7" t="s">
        <v>170</v>
      </c>
      <c r="K30" s="199">
        <f>'E3'!$G20</f>
        <v>0.1346841782445321</v>
      </c>
      <c r="L30" s="200">
        <f>'E3'!$G21</f>
        <v>0.14580836208041908</v>
      </c>
      <c r="M30" s="200">
        <f>'E3'!$G22</f>
        <v>8.8682210285198501E-2</v>
      </c>
      <c r="N30" s="200">
        <f>'E3'!$G23</f>
        <v>0.11951603687603972</v>
      </c>
      <c r="O30" s="200">
        <f>'E3'!$G24</f>
        <v>0.17565527846880319</v>
      </c>
      <c r="P30" s="200">
        <f>'E3'!$G25</f>
        <v>0.16122844527007232</v>
      </c>
      <c r="Q30" s="200">
        <f>'E3'!$G26</f>
        <v>0.14764296471149918</v>
      </c>
      <c r="R30" s="200">
        <f>'E3'!$G27</f>
        <v>0.17696470230007544</v>
      </c>
      <c r="S30" s="200">
        <f>'E3'!$G28</f>
        <v>0.11183218892396288</v>
      </c>
      <c r="T30" s="200">
        <f>'E3'!$G29</f>
        <v>0.12393386309467128</v>
      </c>
      <c r="U30" s="200">
        <f>'E3'!$G30</f>
        <v>0.13574768682919883</v>
      </c>
      <c r="V30" s="200">
        <f>'E3'!$G31</f>
        <v>0.10653797320533683</v>
      </c>
      <c r="W30" s="200">
        <f>'E3'!$G32</f>
        <v>0.15833395059464642</v>
      </c>
      <c r="X30" s="200">
        <f>'E3'!$G33</f>
        <v>0.16621262942547022</v>
      </c>
      <c r="Y30" s="200">
        <f>'E3'!$G34</f>
        <v>0.13402070358706281</v>
      </c>
      <c r="Z30" s="200">
        <f>'E3'!$G35</f>
        <v>0.11953595203775236</v>
      </c>
      <c r="AA30" s="200">
        <f>'E3'!$G36</f>
        <v>0.19997195481121413</v>
      </c>
      <c r="AB30" s="200">
        <f>'E3'!$G37</f>
        <v>0.1173219960286037</v>
      </c>
      <c r="AC30" s="200">
        <f>'E3'!$G38</f>
        <v>0.18015206527864841</v>
      </c>
      <c r="AD30" s="200">
        <f>'E3'!$G39</f>
        <v>0.1400012647733298</v>
      </c>
      <c r="AE30" s="200">
        <f>'E3'!$G40</f>
        <v>0.13640396162323518</v>
      </c>
      <c r="AF30" s="200">
        <f>'E3'!$G41</f>
        <v>0.10478948161597103</v>
      </c>
      <c r="AG30" s="200">
        <f>'E3'!$G42</f>
        <v>0.14900860675806016</v>
      </c>
      <c r="AH30" s="200">
        <f>'E3'!$G43</f>
        <v>8.5867950104634147E-2</v>
      </c>
      <c r="AI30" s="200">
        <f>'E3'!$G44</f>
        <v>0.1252444425117086</v>
      </c>
      <c r="AJ30" s="200">
        <f>'E3'!$G46</f>
        <v>0.14132412345963707</v>
      </c>
      <c r="AK30" s="200">
        <f>'E3'!$G46</f>
        <v>0.14132412345963707</v>
      </c>
      <c r="AL30" s="200">
        <f>'E3'!$G47</f>
        <v>0.15336180535916699</v>
      </c>
      <c r="AM30" s="190">
        <v>2020</v>
      </c>
    </row>
    <row r="31" spans="1:42" x14ac:dyDescent="0.25">
      <c r="A31" s="271" t="s">
        <v>171</v>
      </c>
      <c r="B31" s="271"/>
      <c r="C31" s="271"/>
      <c r="D31" s="271"/>
      <c r="E31" s="271"/>
      <c r="F31" s="271"/>
      <c r="G31" s="271"/>
      <c r="H31" s="271"/>
      <c r="I31" s="271"/>
      <c r="J31" s="271"/>
      <c r="K31" s="189"/>
      <c r="AM31" s="190"/>
    </row>
    <row r="32" spans="1:42" ht="60" x14ac:dyDescent="0.25">
      <c r="A32" s="103" t="s">
        <v>172</v>
      </c>
      <c r="B32" s="98" t="s">
        <v>173</v>
      </c>
      <c r="C32" s="7" t="s">
        <v>174</v>
      </c>
      <c r="D32" s="31" t="s">
        <v>175</v>
      </c>
      <c r="E32" s="7" t="s">
        <v>176</v>
      </c>
      <c r="F32" s="7" t="s">
        <v>66</v>
      </c>
      <c r="G32" s="7" t="s">
        <v>177</v>
      </c>
      <c r="H32" s="7" t="s">
        <v>57</v>
      </c>
      <c r="I32" s="72" t="s">
        <v>178</v>
      </c>
      <c r="J32" s="7" t="s">
        <v>179</v>
      </c>
      <c r="K32" s="233" t="s">
        <v>55</v>
      </c>
      <c r="L32" s="8">
        <v>64.62</v>
      </c>
      <c r="M32" s="8">
        <v>60.85</v>
      </c>
      <c r="N32" s="8">
        <v>79.25</v>
      </c>
      <c r="O32" s="8">
        <v>81.599999999999994</v>
      </c>
      <c r="P32" s="8">
        <v>68.87</v>
      </c>
      <c r="Q32" s="8">
        <v>70.28</v>
      </c>
      <c r="R32" s="8">
        <v>83.02</v>
      </c>
      <c r="S32" s="8">
        <v>51.42</v>
      </c>
      <c r="T32" s="8">
        <v>58.02</v>
      </c>
      <c r="U32" s="8">
        <v>56.6</v>
      </c>
      <c r="V32" s="8">
        <v>65.569999999999993</v>
      </c>
      <c r="W32" s="8">
        <v>59.91</v>
      </c>
      <c r="X32" s="8">
        <v>56.13</v>
      </c>
      <c r="Y32" s="8">
        <v>60.38</v>
      </c>
      <c r="Z32" s="8">
        <v>75.47</v>
      </c>
      <c r="AA32" s="8">
        <v>93.87</v>
      </c>
      <c r="AB32" s="8">
        <v>75</v>
      </c>
      <c r="AC32" s="8">
        <v>82.55</v>
      </c>
      <c r="AD32" s="8">
        <v>74.06</v>
      </c>
      <c r="AE32" s="8">
        <v>74.53</v>
      </c>
      <c r="AF32" s="8">
        <v>63.21</v>
      </c>
      <c r="AG32" s="8">
        <v>85.85</v>
      </c>
      <c r="AH32" s="8">
        <v>63.68</v>
      </c>
      <c r="AI32" s="8">
        <v>69.81</v>
      </c>
      <c r="AJ32" s="8">
        <v>67.45</v>
      </c>
      <c r="AK32" s="8">
        <v>82.08</v>
      </c>
      <c r="AL32" s="8">
        <v>85.38</v>
      </c>
      <c r="AM32" s="190">
        <v>2020</v>
      </c>
    </row>
    <row r="33" spans="1:39" ht="36" x14ac:dyDescent="0.25">
      <c r="A33" s="103" t="s">
        <v>180</v>
      </c>
      <c r="B33" s="268" t="s">
        <v>181</v>
      </c>
      <c r="C33" s="7" t="s">
        <v>182</v>
      </c>
      <c r="D33" s="31" t="s">
        <v>183</v>
      </c>
      <c r="E33" s="7" t="s">
        <v>184</v>
      </c>
      <c r="F33" s="7" t="s">
        <v>77</v>
      </c>
      <c r="G33" s="7" t="s">
        <v>185</v>
      </c>
      <c r="H33" s="7" t="s">
        <v>57</v>
      </c>
      <c r="I33" s="72" t="s">
        <v>169</v>
      </c>
      <c r="J33" s="7" t="s">
        <v>186</v>
      </c>
      <c r="K33" s="189">
        <f>'S2'!L48</f>
        <v>1.7</v>
      </c>
      <c r="L33" s="8">
        <f>'S2'!L22</f>
        <v>1.7</v>
      </c>
      <c r="M33" s="8">
        <f>'S2'!L23</f>
        <v>2.5</v>
      </c>
      <c r="N33" s="8">
        <f>'S2'!L26</f>
        <v>1.1000000000000001</v>
      </c>
      <c r="O33" s="8">
        <f>'S2'!L27</f>
        <v>1.1000000000000001</v>
      </c>
      <c r="P33" s="8">
        <f>'S2'!L31</f>
        <v>1.9</v>
      </c>
      <c r="Q33" s="8">
        <f>'S2'!L28</f>
        <v>0.8</v>
      </c>
      <c r="R33" s="8">
        <f>'S2'!L34</f>
        <v>1.5</v>
      </c>
      <c r="S33" s="8">
        <f>'S2'!L32</f>
        <v>2.8</v>
      </c>
      <c r="T33" s="8">
        <f>'S2'!L46</f>
        <v>2.1</v>
      </c>
      <c r="U33" s="8">
        <f>'S2'!L30</f>
        <v>2.2000000000000002</v>
      </c>
      <c r="V33" s="8">
        <f>'S2'!L24</f>
        <v>2.2999999999999998</v>
      </c>
      <c r="W33" s="8">
        <f>'S2'!L35</f>
        <v>2.4</v>
      </c>
      <c r="X33" s="8">
        <f>'S2'!L25</f>
        <v>2.9</v>
      </c>
      <c r="Y33" s="8">
        <f>'S2'!L36</f>
        <v>1.4</v>
      </c>
      <c r="Z33" s="8">
        <f>'S2'!L37</f>
        <v>1.2</v>
      </c>
      <c r="AA33" s="8">
        <f>'S2'!L38</f>
        <v>0.9</v>
      </c>
      <c r="AB33" s="8">
        <f>'S2'!L33</f>
        <v>1.8</v>
      </c>
      <c r="AC33" s="8">
        <f>'S2'!L39</f>
        <v>1.9</v>
      </c>
      <c r="AD33" s="8">
        <f>'S2'!L40</f>
        <v>1.3</v>
      </c>
      <c r="AE33" s="8">
        <f>'S2'!L21</f>
        <v>1.7</v>
      </c>
      <c r="AF33" s="8">
        <f>'S2'!L41</f>
        <v>1.6</v>
      </c>
      <c r="AG33" s="8">
        <f>'S2'!L42</f>
        <v>1.6</v>
      </c>
      <c r="AH33" s="8">
        <f>'S2'!L43</f>
        <v>2.4</v>
      </c>
      <c r="AI33" s="8">
        <f>'S2'!L45</f>
        <v>1.2</v>
      </c>
      <c r="AJ33" s="8">
        <f>'S2'!L44</f>
        <v>1.5</v>
      </c>
      <c r="AK33" s="8">
        <f>'S2'!L29</f>
        <v>0.9</v>
      </c>
      <c r="AL33" s="8">
        <f>'S2'!L47</f>
        <v>1.4</v>
      </c>
      <c r="AM33" s="190">
        <v>2022</v>
      </c>
    </row>
    <row r="34" spans="1:39" ht="24" x14ac:dyDescent="0.25">
      <c r="A34" s="269" t="s">
        <v>187</v>
      </c>
      <c r="B34" s="268"/>
      <c r="C34" s="268" t="s">
        <v>188</v>
      </c>
      <c r="D34" s="99" t="s">
        <v>189</v>
      </c>
      <c r="E34" s="268" t="s">
        <v>190</v>
      </c>
      <c r="F34" s="7" t="s">
        <v>77</v>
      </c>
      <c r="G34" s="7" t="s">
        <v>191</v>
      </c>
      <c r="H34" s="7" t="s">
        <v>57</v>
      </c>
      <c r="I34" s="72" t="s">
        <v>58</v>
      </c>
      <c r="J34" s="7" t="s">
        <v>192</v>
      </c>
      <c r="K34" s="201">
        <f>'S3'!$L$151</f>
        <v>8428</v>
      </c>
      <c r="L34" s="191">
        <f>'S3'!$L$152</f>
        <v>75</v>
      </c>
      <c r="M34" s="191">
        <f>'S3'!$L$153</f>
        <v>126</v>
      </c>
      <c r="N34" s="191">
        <f>'S3'!$L$154</f>
        <v>488</v>
      </c>
      <c r="O34" s="191">
        <f>'S3'!$L$155</f>
        <v>23</v>
      </c>
      <c r="P34" s="191">
        <f>'S3'!$L$156</f>
        <v>1598</v>
      </c>
      <c r="Q34" s="191">
        <f>'S3'!$L$157</f>
        <v>43</v>
      </c>
      <c r="R34" s="191">
        <f>'S3'!$L$158</f>
        <v>34</v>
      </c>
      <c r="S34" s="191">
        <f>'S3'!$L$159</f>
        <v>51</v>
      </c>
      <c r="T34" s="191">
        <f>'S3'!$L$160</f>
        <v>1346</v>
      </c>
      <c r="U34" s="191">
        <f>'S3'!$L$161</f>
        <v>542</v>
      </c>
      <c r="V34" s="191">
        <f>'S3'!$L$162</f>
        <v>14</v>
      </c>
      <c r="W34" s="191">
        <f>'S3'!$L$163</f>
        <v>393</v>
      </c>
      <c r="X34" s="191">
        <f>'S3'!$L$164</f>
        <v>6</v>
      </c>
      <c r="Y34" s="191">
        <f>'S3'!$L$165</f>
        <v>12</v>
      </c>
      <c r="Z34" s="191">
        <f>'S3'!$L$166</f>
        <v>6</v>
      </c>
      <c r="AA34" s="191">
        <f>'S3'!$L$167</f>
        <v>11</v>
      </c>
      <c r="AB34" s="191">
        <f>'S3'!$L$168</f>
        <v>12</v>
      </c>
      <c r="AC34" s="191">
        <f>'S3'!$L$169</f>
        <v>5</v>
      </c>
      <c r="AD34" s="191">
        <f>'S3'!$L$170</f>
        <v>77</v>
      </c>
      <c r="AE34" s="191">
        <f>'S3'!$L$171</f>
        <v>178</v>
      </c>
      <c r="AF34" s="191">
        <f>'S3'!$L$172</f>
        <v>2365</v>
      </c>
      <c r="AG34" s="191">
        <f>'S3'!$L$173</f>
        <v>575</v>
      </c>
      <c r="AH34" s="191">
        <f>'S3'!$L$174</f>
        <v>46</v>
      </c>
      <c r="AI34" s="191">
        <f>'S3'!$L$175</f>
        <v>135</v>
      </c>
      <c r="AJ34" s="191">
        <f>'S3'!$L$176</f>
        <v>151</v>
      </c>
      <c r="AK34" s="191">
        <f>'S3'!$L$177</f>
        <v>12</v>
      </c>
      <c r="AL34" s="191">
        <f>'S3'!$L$178</f>
        <v>104</v>
      </c>
      <c r="AM34" s="190">
        <v>2019</v>
      </c>
    </row>
    <row r="35" spans="1:39" ht="24" x14ac:dyDescent="0.25">
      <c r="A35" s="269"/>
      <c r="B35" s="268"/>
      <c r="C35" s="268"/>
      <c r="D35" s="99" t="s">
        <v>193</v>
      </c>
      <c r="E35" s="268"/>
      <c r="F35" s="7" t="s">
        <v>77</v>
      </c>
      <c r="G35" s="7" t="s">
        <v>191</v>
      </c>
      <c r="H35" s="7" t="s">
        <v>57</v>
      </c>
      <c r="I35" s="72" t="s">
        <v>58</v>
      </c>
      <c r="J35" s="7" t="s">
        <v>192</v>
      </c>
      <c r="K35" s="202">
        <f>'S3'!$L$193</f>
        <v>586907</v>
      </c>
      <c r="L35" s="203">
        <f>'S3'!$L$194</f>
        <v>9602</v>
      </c>
      <c r="M35" s="203">
        <f>'S3'!$L$195</f>
        <v>642</v>
      </c>
      <c r="N35" s="203">
        <f>'S3'!$L$196</f>
        <v>17860</v>
      </c>
      <c r="O35" s="203">
        <f>'S3'!$L$197</f>
        <v>6430</v>
      </c>
      <c r="P35" s="203">
        <f>'S3'!$L$198</f>
        <v>200434</v>
      </c>
      <c r="Q35" s="203">
        <f>'S3'!$L$199</f>
        <v>1899</v>
      </c>
      <c r="R35" s="203">
        <f>'S3'!$L$200</f>
        <v>1526</v>
      </c>
      <c r="S35" s="203">
        <f>'S3'!$L$201</f>
        <v>998</v>
      </c>
      <c r="T35" s="203">
        <f>'S3'!$L$202</f>
        <v>82364</v>
      </c>
      <c r="U35" s="203">
        <f>'S3'!$L$203</f>
        <v>79090</v>
      </c>
      <c r="V35" s="203">
        <f>'S3'!$L$204</f>
        <v>2609</v>
      </c>
      <c r="W35" s="203">
        <f>'S3'!$L$205</f>
        <v>63042</v>
      </c>
      <c r="X35" s="203">
        <f>'S3'!$L$206</f>
        <v>377</v>
      </c>
      <c r="Y35" s="203">
        <f>'S3'!$L$207</f>
        <v>703</v>
      </c>
      <c r="Z35" s="203">
        <f>'S3'!$L$208</f>
        <v>1443</v>
      </c>
      <c r="AA35" s="203">
        <f>'S3'!$L$209</f>
        <v>662</v>
      </c>
      <c r="AB35" s="203">
        <f>'S3'!$L$210</f>
        <v>9096</v>
      </c>
      <c r="AC35" s="203">
        <f>'S3'!$L$211</f>
        <v>409</v>
      </c>
      <c r="AD35" s="203">
        <f>'S3'!$L$212</f>
        <v>12204</v>
      </c>
      <c r="AE35" s="203">
        <f>'S3'!$L$213</f>
        <v>13353</v>
      </c>
      <c r="AF35" s="203">
        <f>'S3'!$L$214</f>
        <v>27721</v>
      </c>
      <c r="AG35" s="203">
        <f>'S3'!$L$215</f>
        <v>32968</v>
      </c>
      <c r="AH35" s="203">
        <f>'S3'!$L$216</f>
        <v>1702</v>
      </c>
      <c r="AI35" s="203">
        <f>'S3'!$L$217</f>
        <v>4540</v>
      </c>
      <c r="AJ35" s="203">
        <f>'S3'!$L$218</f>
        <v>3863</v>
      </c>
      <c r="AK35" s="203">
        <f>'S3'!$L$219</f>
        <v>6246</v>
      </c>
      <c r="AL35" s="203">
        <f>'S3'!$L$220</f>
        <v>5123</v>
      </c>
      <c r="AM35" s="204">
        <v>2019</v>
      </c>
    </row>
  </sheetData>
  <mergeCells count="28">
    <mergeCell ref="K1:N1"/>
    <mergeCell ref="B4:B8"/>
    <mergeCell ref="A3:J3"/>
    <mergeCell ref="A27:J27"/>
    <mergeCell ref="C4:C6"/>
    <mergeCell ref="E4:E6"/>
    <mergeCell ref="A4:A6"/>
    <mergeCell ref="B14:B18"/>
    <mergeCell ref="C7:C8"/>
    <mergeCell ref="E7:E8"/>
    <mergeCell ref="A14:A16"/>
    <mergeCell ref="C14:C16"/>
    <mergeCell ref="E14:E16"/>
    <mergeCell ref="A7:A8"/>
    <mergeCell ref="A22:J22"/>
    <mergeCell ref="A13:J13"/>
    <mergeCell ref="C34:C35"/>
    <mergeCell ref="A34:A35"/>
    <mergeCell ref="E34:E35"/>
    <mergeCell ref="B9:B10"/>
    <mergeCell ref="C9:C10"/>
    <mergeCell ref="E9:E10"/>
    <mergeCell ref="A9:A10"/>
    <mergeCell ref="A31:J31"/>
    <mergeCell ref="B11:B12"/>
    <mergeCell ref="B19:B20"/>
    <mergeCell ref="B33:B35"/>
    <mergeCell ref="B28:B29"/>
  </mergeCells>
  <conditionalFormatting sqref="K4:AL4">
    <cfRule type="dataBar" priority="45">
      <dataBar>
        <cfvo type="min"/>
        <cfvo type="max"/>
        <color rgb="FFFFB628"/>
      </dataBar>
      <extLst>
        <ext xmlns:x14="http://schemas.microsoft.com/office/spreadsheetml/2009/9/main" uri="{B025F937-C7B1-47D3-B67F-A62EFF666E3E}">
          <x14:id>{235C849F-B1EE-438C-BB71-1A246EDA65B9}</x14:id>
        </ext>
      </extLst>
    </cfRule>
  </conditionalFormatting>
  <conditionalFormatting sqref="K5:AL5">
    <cfRule type="dataBar" priority="44">
      <dataBar>
        <cfvo type="min"/>
        <cfvo type="max"/>
        <color rgb="FFFFB628"/>
      </dataBar>
      <extLst>
        <ext xmlns:x14="http://schemas.microsoft.com/office/spreadsheetml/2009/9/main" uri="{B025F937-C7B1-47D3-B67F-A62EFF666E3E}">
          <x14:id>{8F60698C-A3C3-4CE2-AE0D-EF305745601E}</x14:id>
        </ext>
      </extLst>
    </cfRule>
  </conditionalFormatting>
  <conditionalFormatting sqref="K6:AL6">
    <cfRule type="dataBar" priority="43">
      <dataBar>
        <cfvo type="min"/>
        <cfvo type="max"/>
        <color rgb="FFFFB628"/>
      </dataBar>
      <extLst>
        <ext xmlns:x14="http://schemas.microsoft.com/office/spreadsheetml/2009/9/main" uri="{B025F937-C7B1-47D3-B67F-A62EFF666E3E}">
          <x14:id>{85BA4E03-F9CD-40D6-AFA7-D0964602E2E2}</x14:id>
        </ext>
      </extLst>
    </cfRule>
  </conditionalFormatting>
  <conditionalFormatting sqref="K14:AL14">
    <cfRule type="dataBar" priority="42">
      <dataBar>
        <cfvo type="min"/>
        <cfvo type="max"/>
        <color rgb="FFFFB628"/>
      </dataBar>
      <extLst>
        <ext xmlns:x14="http://schemas.microsoft.com/office/spreadsheetml/2009/9/main" uri="{B025F937-C7B1-47D3-B67F-A62EFF666E3E}">
          <x14:id>{591BC701-EE1A-4BF1-86DA-9C255DFBAB66}</x14:id>
        </ext>
      </extLst>
    </cfRule>
  </conditionalFormatting>
  <conditionalFormatting sqref="K15:AL15">
    <cfRule type="dataBar" priority="41">
      <dataBar>
        <cfvo type="min"/>
        <cfvo type="max"/>
        <color rgb="FFFFB628"/>
      </dataBar>
      <extLst>
        <ext xmlns:x14="http://schemas.microsoft.com/office/spreadsheetml/2009/9/main" uri="{B025F937-C7B1-47D3-B67F-A62EFF666E3E}">
          <x14:id>{DBE6081D-6E6C-40B4-8D22-F6F57161BEFD}</x14:id>
        </ext>
      </extLst>
    </cfRule>
  </conditionalFormatting>
  <conditionalFormatting sqref="K16:AL16">
    <cfRule type="dataBar" priority="40">
      <dataBar>
        <cfvo type="min"/>
        <cfvo type="max"/>
        <color rgb="FFFFB628"/>
      </dataBar>
      <extLst>
        <ext xmlns:x14="http://schemas.microsoft.com/office/spreadsheetml/2009/9/main" uri="{B025F937-C7B1-47D3-B67F-A62EFF666E3E}">
          <x14:id>{B6E2D889-D50E-4F46-9610-EC0CD10C72A6}</x14:id>
        </ext>
      </extLst>
    </cfRule>
  </conditionalFormatting>
  <conditionalFormatting sqref="K17:AL17">
    <cfRule type="dataBar" priority="39">
      <dataBar>
        <cfvo type="min"/>
        <cfvo type="max"/>
        <color rgb="FFFFB628"/>
      </dataBar>
      <extLst>
        <ext xmlns:x14="http://schemas.microsoft.com/office/spreadsheetml/2009/9/main" uri="{B025F937-C7B1-47D3-B67F-A62EFF666E3E}">
          <x14:id>{1DBB41E2-FB3D-483B-9805-E287804301F9}</x14:id>
        </ext>
      </extLst>
    </cfRule>
  </conditionalFormatting>
  <conditionalFormatting sqref="K23:AL23">
    <cfRule type="dataBar" priority="38">
      <dataBar>
        <cfvo type="min"/>
        <cfvo type="max"/>
        <color rgb="FFFFB628"/>
      </dataBar>
      <extLst>
        <ext xmlns:x14="http://schemas.microsoft.com/office/spreadsheetml/2009/9/main" uri="{B025F937-C7B1-47D3-B67F-A62EFF666E3E}">
          <x14:id>{168ECDB1-D115-44E5-A79F-F44CFEF37C03}</x14:id>
        </ext>
      </extLst>
    </cfRule>
  </conditionalFormatting>
  <conditionalFormatting sqref="K24:AL24">
    <cfRule type="dataBar" priority="37">
      <dataBar>
        <cfvo type="min"/>
        <cfvo type="max"/>
        <color rgb="FFFFB628"/>
      </dataBar>
      <extLst>
        <ext xmlns:x14="http://schemas.microsoft.com/office/spreadsheetml/2009/9/main" uri="{B025F937-C7B1-47D3-B67F-A62EFF666E3E}">
          <x14:id>{A22AA6B6-EC81-4635-94E6-C3A69A361873}</x14:id>
        </ext>
      </extLst>
    </cfRule>
  </conditionalFormatting>
  <conditionalFormatting sqref="K25:AL25">
    <cfRule type="dataBar" priority="36">
      <dataBar>
        <cfvo type="min"/>
        <cfvo type="max"/>
        <color rgb="FFFFB628"/>
      </dataBar>
      <extLst>
        <ext xmlns:x14="http://schemas.microsoft.com/office/spreadsheetml/2009/9/main" uri="{B025F937-C7B1-47D3-B67F-A62EFF666E3E}">
          <x14:id>{1C5BA3F6-8222-4B28-AB17-9EDEC69881D5}</x14:id>
        </ext>
      </extLst>
    </cfRule>
  </conditionalFormatting>
  <conditionalFormatting sqref="K26:AL26">
    <cfRule type="dataBar" priority="35">
      <dataBar>
        <cfvo type="min"/>
        <cfvo type="max"/>
        <color rgb="FFFFB628"/>
      </dataBar>
      <extLst>
        <ext xmlns:x14="http://schemas.microsoft.com/office/spreadsheetml/2009/9/main" uri="{B025F937-C7B1-47D3-B67F-A62EFF666E3E}">
          <x14:id>{921363A3-6E88-4A50-BDE9-C07BA78B4231}</x14:id>
        </ext>
      </extLst>
    </cfRule>
  </conditionalFormatting>
  <conditionalFormatting sqref="K33:AL33">
    <cfRule type="dataBar" priority="34">
      <dataBar>
        <cfvo type="min"/>
        <cfvo type="max"/>
        <color rgb="FFFFB628"/>
      </dataBar>
      <extLst>
        <ext xmlns:x14="http://schemas.microsoft.com/office/spreadsheetml/2009/9/main" uri="{B025F937-C7B1-47D3-B67F-A62EFF666E3E}">
          <x14:id>{EA41B704-F633-4447-9D0C-691AD4B21EFE}</x14:id>
        </ext>
      </extLst>
    </cfRule>
  </conditionalFormatting>
  <conditionalFormatting sqref="K30:AL30">
    <cfRule type="dataBar" priority="33">
      <dataBar>
        <cfvo type="min"/>
        <cfvo type="max"/>
        <color rgb="FFFFB628"/>
      </dataBar>
      <extLst>
        <ext xmlns:x14="http://schemas.microsoft.com/office/spreadsheetml/2009/9/main" uri="{B025F937-C7B1-47D3-B67F-A62EFF666E3E}">
          <x14:id>{018D502E-F532-45BA-AF86-A6A3C0FD7E57}</x14:id>
        </ext>
      </extLst>
    </cfRule>
  </conditionalFormatting>
  <conditionalFormatting sqref="K33:AL33">
    <cfRule type="dataBar" priority="30">
      <dataBar>
        <cfvo type="min"/>
        <cfvo type="max"/>
        <color rgb="FFFFB628"/>
      </dataBar>
      <extLst>
        <ext xmlns:x14="http://schemas.microsoft.com/office/spreadsheetml/2009/9/main" uri="{B025F937-C7B1-47D3-B67F-A62EFF666E3E}">
          <x14:id>{59132AF2-D43B-4EA1-9F02-9641FA9B4167}</x14:id>
        </ext>
      </extLst>
    </cfRule>
  </conditionalFormatting>
  <conditionalFormatting sqref="K18:AL18">
    <cfRule type="dataBar" priority="29">
      <dataBar>
        <cfvo type="min"/>
        <cfvo type="max"/>
        <color rgb="FFFFB628"/>
      </dataBar>
      <extLst>
        <ext xmlns:x14="http://schemas.microsoft.com/office/spreadsheetml/2009/9/main" uri="{B025F937-C7B1-47D3-B67F-A62EFF666E3E}">
          <x14:id>{DCDA03DB-01C4-4A5E-9D14-4D50F9643D56}</x14:id>
        </ext>
      </extLst>
    </cfRule>
  </conditionalFormatting>
  <conditionalFormatting sqref="K19:AL19">
    <cfRule type="dataBar" priority="28">
      <dataBar>
        <cfvo type="min"/>
        <cfvo type="max"/>
        <color rgb="FFFFB628"/>
      </dataBar>
      <extLst>
        <ext xmlns:x14="http://schemas.microsoft.com/office/spreadsheetml/2009/9/main" uri="{B025F937-C7B1-47D3-B67F-A62EFF666E3E}">
          <x14:id>{1343CC7C-2BE2-40A9-9D8D-FCDF079845E4}</x14:id>
        </ext>
      </extLst>
    </cfRule>
  </conditionalFormatting>
  <conditionalFormatting sqref="K9:AL9">
    <cfRule type="dataBar" priority="27">
      <dataBar>
        <cfvo type="min"/>
        <cfvo type="max"/>
        <color rgb="FFFFB628"/>
      </dataBar>
      <extLst>
        <ext xmlns:x14="http://schemas.microsoft.com/office/spreadsheetml/2009/9/main" uri="{B025F937-C7B1-47D3-B67F-A62EFF666E3E}">
          <x14:id>{66FB80CD-1A94-48D0-9952-1C612B966DB7}</x14:id>
        </ext>
      </extLst>
    </cfRule>
  </conditionalFormatting>
  <conditionalFormatting sqref="K10:AL10">
    <cfRule type="dataBar" priority="26">
      <dataBar>
        <cfvo type="min"/>
        <cfvo type="max"/>
        <color rgb="FFFFB628"/>
      </dataBar>
      <extLst>
        <ext xmlns:x14="http://schemas.microsoft.com/office/spreadsheetml/2009/9/main" uri="{B025F937-C7B1-47D3-B67F-A62EFF666E3E}">
          <x14:id>{9B7D2F80-5E6F-41BE-B913-D81DAC338492}</x14:id>
        </ext>
      </extLst>
    </cfRule>
  </conditionalFormatting>
  <conditionalFormatting sqref="K11:AL11">
    <cfRule type="dataBar" priority="25">
      <dataBar>
        <cfvo type="min"/>
        <cfvo type="max"/>
        <color rgb="FFFFB628"/>
      </dataBar>
      <extLst>
        <ext xmlns:x14="http://schemas.microsoft.com/office/spreadsheetml/2009/9/main" uri="{B025F937-C7B1-47D3-B67F-A62EFF666E3E}">
          <x14:id>{E120329E-8432-4395-9092-71C0E50ED270}</x14:id>
        </ext>
      </extLst>
    </cfRule>
  </conditionalFormatting>
  <conditionalFormatting sqref="K32">
    <cfRule type="dataBar" priority="20">
      <dataBar>
        <cfvo type="min"/>
        <cfvo type="max"/>
        <color rgb="FFFFB628"/>
      </dataBar>
      <extLst>
        <ext xmlns:x14="http://schemas.microsoft.com/office/spreadsheetml/2009/9/main" uri="{B025F937-C7B1-47D3-B67F-A62EFF666E3E}">
          <x14:id>{D02F90C6-0B74-4747-9D8C-8176EAD14C39}</x14:id>
        </ext>
      </extLst>
    </cfRule>
  </conditionalFormatting>
  <conditionalFormatting sqref="K21">
    <cfRule type="dataBar" priority="19">
      <dataBar>
        <cfvo type="min"/>
        <cfvo type="max"/>
        <color rgb="FFFFB628"/>
      </dataBar>
      <extLst>
        <ext xmlns:x14="http://schemas.microsoft.com/office/spreadsheetml/2009/9/main" uri="{B025F937-C7B1-47D3-B67F-A62EFF666E3E}">
          <x14:id>{E9568CC2-4AB0-46A3-8443-B886A8FB8368}</x14:id>
        </ext>
      </extLst>
    </cfRule>
  </conditionalFormatting>
  <conditionalFormatting sqref="L7:AL7">
    <cfRule type="dataBar" priority="17">
      <dataBar>
        <cfvo type="min"/>
        <cfvo type="max"/>
        <color rgb="FFFFB628"/>
      </dataBar>
      <extLst>
        <ext xmlns:x14="http://schemas.microsoft.com/office/spreadsheetml/2009/9/main" uri="{B025F937-C7B1-47D3-B67F-A62EFF666E3E}">
          <x14:id>{5E7A888A-F4F7-447B-B58C-B2527DDF4775}</x14:id>
        </ext>
      </extLst>
    </cfRule>
  </conditionalFormatting>
  <conditionalFormatting sqref="L8:AL8">
    <cfRule type="dataBar" priority="16">
      <dataBar>
        <cfvo type="min"/>
        <cfvo type="max"/>
        <color rgb="FFFFB628"/>
      </dataBar>
      <extLst>
        <ext xmlns:x14="http://schemas.microsoft.com/office/spreadsheetml/2009/9/main" uri="{B025F937-C7B1-47D3-B67F-A62EFF666E3E}">
          <x14:id>{BBA0DBCC-5F25-4C04-B0EF-26FEAC4D95B9}</x14:id>
        </ext>
      </extLst>
    </cfRule>
  </conditionalFormatting>
  <conditionalFormatting sqref="K20:AL20">
    <cfRule type="dataBar" priority="15">
      <dataBar>
        <cfvo type="min"/>
        <cfvo type="max"/>
        <color rgb="FFFFB628"/>
      </dataBar>
      <extLst>
        <ext xmlns:x14="http://schemas.microsoft.com/office/spreadsheetml/2009/9/main" uri="{B025F937-C7B1-47D3-B67F-A62EFF666E3E}">
          <x14:id>{44076CEB-1D96-406A-8BA1-BB3008176D7C}</x14:id>
        </ext>
      </extLst>
    </cfRule>
  </conditionalFormatting>
  <conditionalFormatting sqref="K28:AL28">
    <cfRule type="dataBar" priority="12">
      <dataBar>
        <cfvo type="min"/>
        <cfvo type="max"/>
        <color rgb="FFFFB628"/>
      </dataBar>
      <extLst>
        <ext xmlns:x14="http://schemas.microsoft.com/office/spreadsheetml/2009/9/main" uri="{B025F937-C7B1-47D3-B67F-A62EFF666E3E}">
          <x14:id>{375A45A5-6C5C-4B93-A8D9-597B547AF426}</x14:id>
        </ext>
      </extLst>
    </cfRule>
  </conditionalFormatting>
  <conditionalFormatting sqref="K29:AL29">
    <cfRule type="dataBar" priority="9">
      <dataBar>
        <cfvo type="min"/>
        <cfvo type="max"/>
        <color rgb="FFFFB628"/>
      </dataBar>
      <extLst>
        <ext xmlns:x14="http://schemas.microsoft.com/office/spreadsheetml/2009/9/main" uri="{B025F937-C7B1-47D3-B67F-A62EFF666E3E}">
          <x14:id>{8653D8BB-C6BA-4A25-ADA3-398D8292F2EE}</x14:id>
        </ext>
      </extLst>
    </cfRule>
  </conditionalFormatting>
  <conditionalFormatting sqref="K32:AB32 AD32:AL32">
    <cfRule type="dataBar" priority="6">
      <dataBar>
        <cfvo type="min"/>
        <cfvo type="max"/>
        <color rgb="FFFFB628"/>
      </dataBar>
      <extLst>
        <ext xmlns:x14="http://schemas.microsoft.com/office/spreadsheetml/2009/9/main" uri="{B025F937-C7B1-47D3-B67F-A62EFF666E3E}">
          <x14:id>{EC9655AD-AB37-4650-93B6-072E3A83DB22}</x14:id>
        </ext>
      </extLst>
    </cfRule>
  </conditionalFormatting>
  <conditionalFormatting sqref="K21:AL21">
    <cfRule type="dataBar" priority="5">
      <dataBar>
        <cfvo type="min"/>
        <cfvo type="max"/>
        <color rgb="FFFFB628"/>
      </dataBar>
      <extLst>
        <ext xmlns:x14="http://schemas.microsoft.com/office/spreadsheetml/2009/9/main" uri="{B025F937-C7B1-47D3-B67F-A62EFF666E3E}">
          <x14:id>{47808993-5C83-4AF8-9B04-CDA814C8BFFD}</x14:id>
        </ext>
      </extLst>
    </cfRule>
  </conditionalFormatting>
  <conditionalFormatting sqref="L12:AL12">
    <cfRule type="dataBar" priority="4">
      <dataBar>
        <cfvo type="min"/>
        <cfvo type="max"/>
        <color rgb="FFFFB628"/>
      </dataBar>
      <extLst>
        <ext xmlns:x14="http://schemas.microsoft.com/office/spreadsheetml/2009/9/main" uri="{B025F937-C7B1-47D3-B67F-A62EFF666E3E}">
          <x14:id>{E996AB6E-F6B8-45E3-903E-A749FAEDF07A}</x14:id>
        </ext>
      </extLst>
    </cfRule>
  </conditionalFormatting>
  <conditionalFormatting sqref="L34:AL34">
    <cfRule type="dataBar" priority="3">
      <dataBar>
        <cfvo type="min"/>
        <cfvo type="max"/>
        <color rgb="FFFFB628"/>
      </dataBar>
      <extLst>
        <ext xmlns:x14="http://schemas.microsoft.com/office/spreadsheetml/2009/9/main" uri="{B025F937-C7B1-47D3-B67F-A62EFF666E3E}">
          <x14:id>{6391387A-3173-4AAA-A637-E8B20CD18106}</x14:id>
        </ext>
      </extLst>
    </cfRule>
  </conditionalFormatting>
  <conditionalFormatting sqref="L35:AL35">
    <cfRule type="dataBar" priority="2">
      <dataBar>
        <cfvo type="min"/>
        <cfvo type="max"/>
        <color rgb="FFFFB628"/>
      </dataBar>
      <extLst>
        <ext xmlns:x14="http://schemas.microsoft.com/office/spreadsheetml/2009/9/main" uri="{B025F937-C7B1-47D3-B67F-A62EFF666E3E}">
          <x14:id>{3E69F4E0-19DC-4A40-B743-F8FB77F195D1}</x14:id>
        </ext>
      </extLst>
    </cfRule>
  </conditionalFormatting>
  <conditionalFormatting sqref="AC32">
    <cfRule type="dataBar" priority="1">
      <dataBar>
        <cfvo type="min"/>
        <cfvo type="max"/>
        <color rgb="FFFFB628"/>
      </dataBar>
      <extLst>
        <ext xmlns:x14="http://schemas.microsoft.com/office/spreadsheetml/2009/9/main" uri="{B025F937-C7B1-47D3-B67F-A62EFF666E3E}">
          <x14:id>{359BC739-01B9-421E-B9DB-D05AF3102D91}</x14:id>
        </ext>
      </extLst>
    </cfRule>
  </conditionalFormatting>
  <hyperlinks>
    <hyperlink ref="A4" location="'SU1'!A1" display="SU1"/>
    <hyperlink ref="I4" r:id="rId1"/>
    <hyperlink ref="A7" location="'SU2'!A1" display="SU2"/>
    <hyperlink ref="A9" location="'SU3'!A1" display="SU3"/>
    <hyperlink ref="A11" location="'SU4'!A1" display="SU4"/>
    <hyperlink ref="A12" location="'SU5'!A1" display="SU5"/>
    <hyperlink ref="A14" location="'ME1'!A1" display="ME1"/>
    <hyperlink ref="A17" location="'ME2'!A1" display="ME2"/>
    <hyperlink ref="A18" location="'ME3'!A1" display="ME3"/>
    <hyperlink ref="I9" r:id="rId2"/>
    <hyperlink ref="I11" r:id="rId3"/>
    <hyperlink ref="I12" r:id="rId4"/>
    <hyperlink ref="I14" r:id="rId5"/>
    <hyperlink ref="I17" r:id="rId6"/>
    <hyperlink ref="I18" r:id="rId7"/>
    <hyperlink ref="I19" r:id="rId8"/>
    <hyperlink ref="I21" r:id="rId9"/>
    <hyperlink ref="I20" r:id="rId10"/>
    <hyperlink ref="I23" r:id="rId11"/>
    <hyperlink ref="I24" r:id="rId12"/>
    <hyperlink ref="I25" r:id="rId13"/>
    <hyperlink ref="I26" r:id="rId14"/>
    <hyperlink ref="I30" r:id="rId15"/>
    <hyperlink ref="I32" r:id="rId16"/>
    <hyperlink ref="I33" r:id="rId17"/>
    <hyperlink ref="A33" location="'S2'!A1" display="S2"/>
    <hyperlink ref="I15" r:id="rId18"/>
    <hyperlink ref="I16" r:id="rId19"/>
    <hyperlink ref="I5" r:id="rId20"/>
    <hyperlink ref="I6" r:id="rId21"/>
    <hyperlink ref="A23" location="'P1'!A1" display="P1"/>
    <hyperlink ref="A24" location="'P2'!A1" display="P2"/>
    <hyperlink ref="A25" location="'P3'!A1" display="P3"/>
    <hyperlink ref="A26" location="'P4'!A1" display="P4"/>
    <hyperlink ref="A30" location="'E3'!A1" display="E3"/>
    <hyperlink ref="I34" r:id="rId22"/>
    <hyperlink ref="A34" location="'S3'!A1" display="S3"/>
    <hyperlink ref="I35" r:id="rId23"/>
    <hyperlink ref="A19" location="'ME4'!A1" display="ME4"/>
    <hyperlink ref="I10" r:id="rId24"/>
    <hyperlink ref="A20" location="'ME5'!A1" display="ME5"/>
    <hyperlink ref="A21" location="'ME6'!A1" display="ME6"/>
    <hyperlink ref="A28" location="'E1'!A1" display="E1"/>
    <hyperlink ref="A29" location="'E2'!A1" display="E2"/>
    <hyperlink ref="I7" r:id="rId25" display="EC CRM"/>
    <hyperlink ref="I8" r:id="rId26" display="EC CRM"/>
    <hyperlink ref="A32" location="'S1'!A1" display="S1"/>
    <hyperlink ref="I28" r:id="rId27"/>
    <hyperlink ref="I29" r:id="rId28"/>
  </hyperlinks>
  <pageMargins left="0.7" right="0.7" top="0.75" bottom="0.75" header="0.3" footer="0.3"/>
  <pageSetup paperSize="9" orientation="portrait" r:id="rId29"/>
  <legacyDrawing r:id="rId30"/>
  <extLst>
    <ext xmlns:x14="http://schemas.microsoft.com/office/spreadsheetml/2009/9/main" uri="{78C0D931-6437-407d-A8EE-F0AAD7539E65}">
      <x14:conditionalFormattings>
        <x14:conditionalFormatting xmlns:xm="http://schemas.microsoft.com/office/excel/2006/main">
          <x14:cfRule type="dataBar" id="{235C849F-B1EE-438C-BB71-1A246EDA65B9}">
            <x14:dataBar minLength="0" maxLength="100" border="1" negativeBarBorderColorSameAsPositive="0">
              <x14:cfvo type="autoMin"/>
              <x14:cfvo type="autoMax"/>
              <x14:borderColor rgb="FFFFB628"/>
              <x14:negativeFillColor rgb="FFFF0000"/>
              <x14:negativeBorderColor rgb="FFFF0000"/>
              <x14:axisColor rgb="FF000000"/>
            </x14:dataBar>
          </x14:cfRule>
          <xm:sqref>K4:AL4</xm:sqref>
        </x14:conditionalFormatting>
        <x14:conditionalFormatting xmlns:xm="http://schemas.microsoft.com/office/excel/2006/main">
          <x14:cfRule type="dataBar" id="{8F60698C-A3C3-4CE2-AE0D-EF305745601E}">
            <x14:dataBar minLength="0" maxLength="100" border="1" negativeBarBorderColorSameAsPositive="0">
              <x14:cfvo type="autoMin"/>
              <x14:cfvo type="autoMax"/>
              <x14:borderColor rgb="FFFFB628"/>
              <x14:negativeFillColor rgb="FFFF0000"/>
              <x14:negativeBorderColor rgb="FFFF0000"/>
              <x14:axisColor rgb="FF000000"/>
            </x14:dataBar>
          </x14:cfRule>
          <xm:sqref>K5:AL5</xm:sqref>
        </x14:conditionalFormatting>
        <x14:conditionalFormatting xmlns:xm="http://schemas.microsoft.com/office/excel/2006/main">
          <x14:cfRule type="dataBar" id="{85BA4E03-F9CD-40D6-AFA7-D0964602E2E2}">
            <x14:dataBar minLength="0" maxLength="100" border="1" negativeBarBorderColorSameAsPositive="0">
              <x14:cfvo type="autoMin"/>
              <x14:cfvo type="autoMax"/>
              <x14:borderColor rgb="FFFFB628"/>
              <x14:negativeFillColor rgb="FFFF0000"/>
              <x14:negativeBorderColor rgb="FFFF0000"/>
              <x14:axisColor rgb="FF000000"/>
            </x14:dataBar>
          </x14:cfRule>
          <xm:sqref>K6:AL6</xm:sqref>
        </x14:conditionalFormatting>
        <x14:conditionalFormatting xmlns:xm="http://schemas.microsoft.com/office/excel/2006/main">
          <x14:cfRule type="dataBar" id="{591BC701-EE1A-4BF1-86DA-9C255DFBAB66}">
            <x14:dataBar minLength="0" maxLength="100" border="1" negativeBarBorderColorSameAsPositive="0">
              <x14:cfvo type="autoMin"/>
              <x14:cfvo type="autoMax"/>
              <x14:borderColor rgb="FFFFB628"/>
              <x14:negativeFillColor rgb="FFFF0000"/>
              <x14:negativeBorderColor rgb="FFFF0000"/>
              <x14:axisColor rgb="FF000000"/>
            </x14:dataBar>
          </x14:cfRule>
          <xm:sqref>K14:AL14</xm:sqref>
        </x14:conditionalFormatting>
        <x14:conditionalFormatting xmlns:xm="http://schemas.microsoft.com/office/excel/2006/main">
          <x14:cfRule type="dataBar" id="{DBE6081D-6E6C-40B4-8D22-F6F57161BEFD}">
            <x14:dataBar minLength="0" maxLength="100" border="1" negativeBarBorderColorSameAsPositive="0">
              <x14:cfvo type="autoMin"/>
              <x14:cfvo type="autoMax"/>
              <x14:borderColor rgb="FFFFB628"/>
              <x14:negativeFillColor rgb="FFFF0000"/>
              <x14:negativeBorderColor rgb="FFFF0000"/>
              <x14:axisColor rgb="FF000000"/>
            </x14:dataBar>
          </x14:cfRule>
          <xm:sqref>K15:AL15</xm:sqref>
        </x14:conditionalFormatting>
        <x14:conditionalFormatting xmlns:xm="http://schemas.microsoft.com/office/excel/2006/main">
          <x14:cfRule type="dataBar" id="{B6E2D889-D50E-4F46-9610-EC0CD10C72A6}">
            <x14:dataBar minLength="0" maxLength="100" border="1" negativeBarBorderColorSameAsPositive="0">
              <x14:cfvo type="autoMin"/>
              <x14:cfvo type="autoMax"/>
              <x14:borderColor rgb="FFFFB628"/>
              <x14:negativeFillColor rgb="FFFF0000"/>
              <x14:negativeBorderColor rgb="FFFF0000"/>
              <x14:axisColor rgb="FF000000"/>
            </x14:dataBar>
          </x14:cfRule>
          <xm:sqref>K16:AL16</xm:sqref>
        </x14:conditionalFormatting>
        <x14:conditionalFormatting xmlns:xm="http://schemas.microsoft.com/office/excel/2006/main">
          <x14:cfRule type="dataBar" id="{1DBB41E2-FB3D-483B-9805-E287804301F9}">
            <x14:dataBar minLength="0" maxLength="100" border="1" negativeBarBorderColorSameAsPositive="0">
              <x14:cfvo type="autoMin"/>
              <x14:cfvo type="autoMax"/>
              <x14:borderColor rgb="FFFFB628"/>
              <x14:negativeFillColor rgb="FFFF0000"/>
              <x14:negativeBorderColor rgb="FFFF0000"/>
              <x14:axisColor rgb="FF000000"/>
            </x14:dataBar>
          </x14:cfRule>
          <xm:sqref>K17:AL17</xm:sqref>
        </x14:conditionalFormatting>
        <x14:conditionalFormatting xmlns:xm="http://schemas.microsoft.com/office/excel/2006/main">
          <x14:cfRule type="dataBar" id="{168ECDB1-D115-44E5-A79F-F44CFEF37C03}">
            <x14:dataBar minLength="0" maxLength="100" border="1" negativeBarBorderColorSameAsPositive="0">
              <x14:cfvo type="autoMin"/>
              <x14:cfvo type="autoMax"/>
              <x14:borderColor rgb="FFFFB628"/>
              <x14:negativeFillColor rgb="FFFF0000"/>
              <x14:negativeBorderColor rgb="FFFF0000"/>
              <x14:axisColor rgb="FF000000"/>
            </x14:dataBar>
          </x14:cfRule>
          <xm:sqref>K23:AL23</xm:sqref>
        </x14:conditionalFormatting>
        <x14:conditionalFormatting xmlns:xm="http://schemas.microsoft.com/office/excel/2006/main">
          <x14:cfRule type="dataBar" id="{A22AA6B6-EC81-4635-94E6-C3A69A361873}">
            <x14:dataBar minLength="0" maxLength="100" border="1" negativeBarBorderColorSameAsPositive="0">
              <x14:cfvo type="autoMin"/>
              <x14:cfvo type="autoMax"/>
              <x14:borderColor rgb="FFFFB628"/>
              <x14:negativeFillColor rgb="FFFF0000"/>
              <x14:negativeBorderColor rgb="FFFF0000"/>
              <x14:axisColor rgb="FF000000"/>
            </x14:dataBar>
          </x14:cfRule>
          <xm:sqref>K24:AL24</xm:sqref>
        </x14:conditionalFormatting>
        <x14:conditionalFormatting xmlns:xm="http://schemas.microsoft.com/office/excel/2006/main">
          <x14:cfRule type="dataBar" id="{1C5BA3F6-8222-4B28-AB17-9EDEC69881D5}">
            <x14:dataBar minLength="0" maxLength="100" border="1" negativeBarBorderColorSameAsPositive="0">
              <x14:cfvo type="autoMin"/>
              <x14:cfvo type="autoMax"/>
              <x14:borderColor rgb="FFFFB628"/>
              <x14:negativeFillColor rgb="FFFF0000"/>
              <x14:negativeBorderColor rgb="FFFF0000"/>
              <x14:axisColor rgb="FF000000"/>
            </x14:dataBar>
          </x14:cfRule>
          <xm:sqref>K25:AL25</xm:sqref>
        </x14:conditionalFormatting>
        <x14:conditionalFormatting xmlns:xm="http://schemas.microsoft.com/office/excel/2006/main">
          <x14:cfRule type="dataBar" id="{921363A3-6E88-4A50-BDE9-C07BA78B4231}">
            <x14:dataBar minLength="0" maxLength="100" border="1" negativeBarBorderColorSameAsPositive="0">
              <x14:cfvo type="autoMin"/>
              <x14:cfvo type="autoMax"/>
              <x14:borderColor rgb="FFFFB628"/>
              <x14:negativeFillColor rgb="FFFF0000"/>
              <x14:negativeBorderColor rgb="FFFF0000"/>
              <x14:axisColor rgb="FF000000"/>
            </x14:dataBar>
          </x14:cfRule>
          <xm:sqref>K26:AL26</xm:sqref>
        </x14:conditionalFormatting>
        <x14:conditionalFormatting xmlns:xm="http://schemas.microsoft.com/office/excel/2006/main">
          <x14:cfRule type="dataBar" id="{EA41B704-F633-4447-9D0C-691AD4B21EFE}">
            <x14:dataBar minLength="0" maxLength="100" border="1" negativeBarBorderColorSameAsPositive="0">
              <x14:cfvo type="autoMin"/>
              <x14:cfvo type="autoMax"/>
              <x14:borderColor rgb="FFFFB628"/>
              <x14:negativeFillColor rgb="FFFF0000"/>
              <x14:negativeBorderColor rgb="FFFF0000"/>
              <x14:axisColor rgb="FF000000"/>
            </x14:dataBar>
          </x14:cfRule>
          <xm:sqref>K33:AL33</xm:sqref>
        </x14:conditionalFormatting>
        <x14:conditionalFormatting xmlns:xm="http://schemas.microsoft.com/office/excel/2006/main">
          <x14:cfRule type="dataBar" id="{018D502E-F532-45BA-AF86-A6A3C0FD7E57}">
            <x14:dataBar minLength="0" maxLength="100" border="1" negativeBarBorderColorSameAsPositive="0">
              <x14:cfvo type="autoMin"/>
              <x14:cfvo type="autoMax"/>
              <x14:borderColor rgb="FFFFB628"/>
              <x14:negativeFillColor rgb="FFFF0000"/>
              <x14:negativeBorderColor rgb="FFFF0000"/>
              <x14:axisColor rgb="FF000000"/>
            </x14:dataBar>
          </x14:cfRule>
          <xm:sqref>K30:AL30</xm:sqref>
        </x14:conditionalFormatting>
        <x14:conditionalFormatting xmlns:xm="http://schemas.microsoft.com/office/excel/2006/main">
          <x14:cfRule type="dataBar" id="{59132AF2-D43B-4EA1-9F02-9641FA9B4167}">
            <x14:dataBar minLength="0" maxLength="100" border="1" negativeBarBorderColorSameAsPositive="0">
              <x14:cfvo type="autoMin"/>
              <x14:cfvo type="autoMax"/>
              <x14:borderColor rgb="FFFFB628"/>
              <x14:negativeFillColor rgb="FFFF0000"/>
              <x14:negativeBorderColor rgb="FFFF0000"/>
              <x14:axisColor rgb="FF000000"/>
            </x14:dataBar>
          </x14:cfRule>
          <xm:sqref>K33:AL33</xm:sqref>
        </x14:conditionalFormatting>
        <x14:conditionalFormatting xmlns:xm="http://schemas.microsoft.com/office/excel/2006/main">
          <x14:cfRule type="dataBar" id="{DCDA03DB-01C4-4A5E-9D14-4D50F9643D56}">
            <x14:dataBar minLength="0" maxLength="100" border="1" negativeBarBorderColorSameAsPositive="0">
              <x14:cfvo type="autoMin"/>
              <x14:cfvo type="autoMax"/>
              <x14:borderColor rgb="FFFFB628"/>
              <x14:negativeFillColor rgb="FFFF0000"/>
              <x14:negativeBorderColor rgb="FFFF0000"/>
              <x14:axisColor rgb="FF000000"/>
            </x14:dataBar>
          </x14:cfRule>
          <xm:sqref>K18:AL18</xm:sqref>
        </x14:conditionalFormatting>
        <x14:conditionalFormatting xmlns:xm="http://schemas.microsoft.com/office/excel/2006/main">
          <x14:cfRule type="dataBar" id="{1343CC7C-2BE2-40A9-9D8D-FCDF079845E4}">
            <x14:dataBar minLength="0" maxLength="100" border="1" negativeBarBorderColorSameAsPositive="0">
              <x14:cfvo type="autoMin"/>
              <x14:cfvo type="autoMax"/>
              <x14:borderColor rgb="FFFFB628"/>
              <x14:negativeFillColor rgb="FFFF0000"/>
              <x14:negativeBorderColor rgb="FFFF0000"/>
              <x14:axisColor rgb="FF000000"/>
            </x14:dataBar>
          </x14:cfRule>
          <xm:sqref>K19:AL19</xm:sqref>
        </x14:conditionalFormatting>
        <x14:conditionalFormatting xmlns:xm="http://schemas.microsoft.com/office/excel/2006/main">
          <x14:cfRule type="dataBar" id="{66FB80CD-1A94-48D0-9952-1C612B966DB7}">
            <x14:dataBar minLength="0" maxLength="100" border="1" negativeBarBorderColorSameAsPositive="0">
              <x14:cfvo type="autoMin"/>
              <x14:cfvo type="autoMax"/>
              <x14:borderColor rgb="FFFFB628"/>
              <x14:negativeFillColor rgb="FFFF0000"/>
              <x14:negativeBorderColor rgb="FFFF0000"/>
              <x14:axisColor rgb="FF000000"/>
            </x14:dataBar>
          </x14:cfRule>
          <xm:sqref>K9:AL9</xm:sqref>
        </x14:conditionalFormatting>
        <x14:conditionalFormatting xmlns:xm="http://schemas.microsoft.com/office/excel/2006/main">
          <x14:cfRule type="dataBar" id="{9B7D2F80-5E6F-41BE-B913-D81DAC338492}">
            <x14:dataBar minLength="0" maxLength="100" border="1" negativeBarBorderColorSameAsPositive="0">
              <x14:cfvo type="autoMin"/>
              <x14:cfvo type="autoMax"/>
              <x14:borderColor rgb="FFFFB628"/>
              <x14:negativeFillColor rgb="FFFF0000"/>
              <x14:negativeBorderColor rgb="FFFF0000"/>
              <x14:axisColor rgb="FF000000"/>
            </x14:dataBar>
          </x14:cfRule>
          <xm:sqref>K10:AL10</xm:sqref>
        </x14:conditionalFormatting>
        <x14:conditionalFormatting xmlns:xm="http://schemas.microsoft.com/office/excel/2006/main">
          <x14:cfRule type="dataBar" id="{E120329E-8432-4395-9092-71C0E50ED270}">
            <x14:dataBar minLength="0" maxLength="100" border="1" negativeBarBorderColorSameAsPositive="0">
              <x14:cfvo type="autoMin"/>
              <x14:cfvo type="autoMax"/>
              <x14:borderColor rgb="FFFFB628"/>
              <x14:negativeFillColor rgb="FFFF0000"/>
              <x14:negativeBorderColor rgb="FFFF0000"/>
              <x14:axisColor rgb="FF000000"/>
            </x14:dataBar>
          </x14:cfRule>
          <xm:sqref>K11:AL11</xm:sqref>
        </x14:conditionalFormatting>
        <x14:conditionalFormatting xmlns:xm="http://schemas.microsoft.com/office/excel/2006/main">
          <x14:cfRule type="dataBar" id="{D02F90C6-0B74-4747-9D8C-8176EAD14C39}">
            <x14:dataBar minLength="0" maxLength="100" border="1" negativeBarBorderColorSameAsPositive="0">
              <x14:cfvo type="autoMin"/>
              <x14:cfvo type="autoMax"/>
              <x14:borderColor rgb="FFFFB628"/>
              <x14:negativeFillColor rgb="FFFF0000"/>
              <x14:negativeBorderColor rgb="FFFF0000"/>
              <x14:axisColor rgb="FF000000"/>
            </x14:dataBar>
          </x14:cfRule>
          <xm:sqref>K32</xm:sqref>
        </x14:conditionalFormatting>
        <x14:conditionalFormatting xmlns:xm="http://schemas.microsoft.com/office/excel/2006/main">
          <x14:cfRule type="dataBar" id="{E9568CC2-4AB0-46A3-8443-B886A8FB8368}">
            <x14:dataBar minLength="0" maxLength="100" border="1" negativeBarBorderColorSameAsPositive="0">
              <x14:cfvo type="autoMin"/>
              <x14:cfvo type="autoMax"/>
              <x14:borderColor rgb="FFFFB628"/>
              <x14:negativeFillColor rgb="FFFF0000"/>
              <x14:negativeBorderColor rgb="FFFF0000"/>
              <x14:axisColor rgb="FF000000"/>
            </x14:dataBar>
          </x14:cfRule>
          <xm:sqref>K21</xm:sqref>
        </x14:conditionalFormatting>
        <x14:conditionalFormatting xmlns:xm="http://schemas.microsoft.com/office/excel/2006/main">
          <x14:cfRule type="dataBar" id="{5E7A888A-F4F7-447B-B58C-B2527DDF4775}">
            <x14:dataBar minLength="0" maxLength="100" border="1" negativeBarBorderColorSameAsPositive="0">
              <x14:cfvo type="autoMin"/>
              <x14:cfvo type="autoMax"/>
              <x14:borderColor rgb="FFFFB628"/>
              <x14:negativeFillColor rgb="FFFF0000"/>
              <x14:negativeBorderColor rgb="FFFF0000"/>
              <x14:axisColor rgb="FF000000"/>
            </x14:dataBar>
          </x14:cfRule>
          <xm:sqref>L7:AL7</xm:sqref>
        </x14:conditionalFormatting>
        <x14:conditionalFormatting xmlns:xm="http://schemas.microsoft.com/office/excel/2006/main">
          <x14:cfRule type="dataBar" id="{BBA0DBCC-5F25-4C04-B0EF-26FEAC4D95B9}">
            <x14:dataBar minLength="0" maxLength="100" border="1" negativeBarBorderColorSameAsPositive="0">
              <x14:cfvo type="autoMin"/>
              <x14:cfvo type="autoMax"/>
              <x14:borderColor rgb="FFFFB628"/>
              <x14:negativeFillColor rgb="FFFF0000"/>
              <x14:negativeBorderColor rgb="FFFF0000"/>
              <x14:axisColor rgb="FF000000"/>
            </x14:dataBar>
          </x14:cfRule>
          <xm:sqref>L8:AL8</xm:sqref>
        </x14:conditionalFormatting>
        <x14:conditionalFormatting xmlns:xm="http://schemas.microsoft.com/office/excel/2006/main">
          <x14:cfRule type="dataBar" id="{44076CEB-1D96-406A-8BA1-BB3008176D7C}">
            <x14:dataBar minLength="0" maxLength="100" border="1" negativeBarBorderColorSameAsPositive="0">
              <x14:cfvo type="autoMin"/>
              <x14:cfvo type="autoMax"/>
              <x14:borderColor rgb="FFFFB628"/>
              <x14:negativeFillColor rgb="FFFF0000"/>
              <x14:negativeBorderColor rgb="FFFF0000"/>
              <x14:axisColor rgb="FF000000"/>
            </x14:dataBar>
          </x14:cfRule>
          <xm:sqref>K20:AL20</xm:sqref>
        </x14:conditionalFormatting>
        <x14:conditionalFormatting xmlns:xm="http://schemas.microsoft.com/office/excel/2006/main">
          <x14:cfRule type="dataBar" id="{375A45A5-6C5C-4B93-A8D9-597B547AF426}">
            <x14:dataBar minLength="0" maxLength="100" border="1" negativeBarBorderColorSameAsPositive="0">
              <x14:cfvo type="autoMin"/>
              <x14:cfvo type="autoMax"/>
              <x14:borderColor rgb="FFFFB628"/>
              <x14:negativeFillColor rgb="FFFF0000"/>
              <x14:negativeBorderColor rgb="FFFF0000"/>
              <x14:axisColor rgb="FF000000"/>
            </x14:dataBar>
          </x14:cfRule>
          <xm:sqref>K28:AL28</xm:sqref>
        </x14:conditionalFormatting>
        <x14:conditionalFormatting xmlns:xm="http://schemas.microsoft.com/office/excel/2006/main">
          <x14:cfRule type="dataBar" id="{8653D8BB-C6BA-4A25-ADA3-398D8292F2EE}">
            <x14:dataBar minLength="0" maxLength="100" border="1" negativeBarBorderColorSameAsPositive="0">
              <x14:cfvo type="autoMin"/>
              <x14:cfvo type="autoMax"/>
              <x14:borderColor rgb="FFFFB628"/>
              <x14:negativeFillColor rgb="FFFF0000"/>
              <x14:negativeBorderColor rgb="FFFF0000"/>
              <x14:axisColor rgb="FF000000"/>
            </x14:dataBar>
          </x14:cfRule>
          <xm:sqref>K29:AL29</xm:sqref>
        </x14:conditionalFormatting>
        <x14:conditionalFormatting xmlns:xm="http://schemas.microsoft.com/office/excel/2006/main">
          <x14:cfRule type="dataBar" id="{EC9655AD-AB37-4650-93B6-072E3A83DB22}">
            <x14:dataBar minLength="0" maxLength="100" border="1" negativeBarBorderColorSameAsPositive="0">
              <x14:cfvo type="autoMin"/>
              <x14:cfvo type="autoMax"/>
              <x14:borderColor rgb="FFFFB628"/>
              <x14:negativeFillColor rgb="FFFF0000"/>
              <x14:negativeBorderColor rgb="FFFF0000"/>
              <x14:axisColor rgb="FF000000"/>
            </x14:dataBar>
          </x14:cfRule>
          <xm:sqref>K32:AB32 AD32:AL32</xm:sqref>
        </x14:conditionalFormatting>
        <x14:conditionalFormatting xmlns:xm="http://schemas.microsoft.com/office/excel/2006/main">
          <x14:cfRule type="dataBar" id="{47808993-5C83-4AF8-9B04-CDA814C8BFFD}">
            <x14:dataBar minLength="0" maxLength="100" border="1" negativeBarBorderColorSameAsPositive="0">
              <x14:cfvo type="autoMin"/>
              <x14:cfvo type="autoMax"/>
              <x14:borderColor rgb="FFFFB628"/>
              <x14:negativeFillColor rgb="FFFF0000"/>
              <x14:negativeBorderColor rgb="FFFF0000"/>
              <x14:axisColor rgb="FF000000"/>
            </x14:dataBar>
          </x14:cfRule>
          <xm:sqref>K21:AL21</xm:sqref>
        </x14:conditionalFormatting>
        <x14:conditionalFormatting xmlns:xm="http://schemas.microsoft.com/office/excel/2006/main">
          <x14:cfRule type="dataBar" id="{E996AB6E-F6B8-45E3-903E-A749FAEDF07A}">
            <x14:dataBar minLength="0" maxLength="100" border="1" negativeBarBorderColorSameAsPositive="0">
              <x14:cfvo type="autoMin"/>
              <x14:cfvo type="autoMax"/>
              <x14:borderColor rgb="FFFFB628"/>
              <x14:negativeFillColor rgb="FFFF0000"/>
              <x14:negativeBorderColor rgb="FFFF0000"/>
              <x14:axisColor rgb="FF000000"/>
            </x14:dataBar>
          </x14:cfRule>
          <xm:sqref>L12:AL12</xm:sqref>
        </x14:conditionalFormatting>
        <x14:conditionalFormatting xmlns:xm="http://schemas.microsoft.com/office/excel/2006/main">
          <x14:cfRule type="dataBar" id="{6391387A-3173-4AAA-A637-E8B20CD18106}">
            <x14:dataBar minLength="0" maxLength="100" border="1" negativeBarBorderColorSameAsPositive="0">
              <x14:cfvo type="autoMin"/>
              <x14:cfvo type="autoMax"/>
              <x14:borderColor rgb="FFFFB628"/>
              <x14:negativeFillColor rgb="FFFF0000"/>
              <x14:negativeBorderColor rgb="FFFF0000"/>
              <x14:axisColor rgb="FF000000"/>
            </x14:dataBar>
          </x14:cfRule>
          <xm:sqref>L34:AL34</xm:sqref>
        </x14:conditionalFormatting>
        <x14:conditionalFormatting xmlns:xm="http://schemas.microsoft.com/office/excel/2006/main">
          <x14:cfRule type="dataBar" id="{3E69F4E0-19DC-4A40-B743-F8FB77F195D1}">
            <x14:dataBar minLength="0" maxLength="100" border="1" negativeBarBorderColorSameAsPositive="0">
              <x14:cfvo type="autoMin"/>
              <x14:cfvo type="autoMax"/>
              <x14:borderColor rgb="FFFFB628"/>
              <x14:negativeFillColor rgb="FFFF0000"/>
              <x14:negativeBorderColor rgb="FFFF0000"/>
              <x14:axisColor rgb="FF000000"/>
            </x14:dataBar>
          </x14:cfRule>
          <xm:sqref>L35:AL35</xm:sqref>
        </x14:conditionalFormatting>
        <x14:conditionalFormatting xmlns:xm="http://schemas.microsoft.com/office/excel/2006/main">
          <x14:cfRule type="dataBar" id="{359BC739-01B9-421E-B9DB-D05AF3102D91}">
            <x14:dataBar minLength="0" maxLength="100" border="1" negativeBarBorderColorSameAsPositive="0">
              <x14:cfvo type="autoMin"/>
              <x14:cfvo type="autoMax"/>
              <x14:borderColor rgb="FFFFB628"/>
              <x14:negativeFillColor rgb="FFFF0000"/>
              <x14:negativeBorderColor rgb="FFFF0000"/>
              <x14:axisColor rgb="FF000000"/>
            </x14:dataBar>
          </x14:cfRule>
          <xm:sqref>AC32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7"/>
  <sheetViews>
    <sheetView workbookViewId="0">
      <selection activeCell="B2" sqref="B2:E2"/>
    </sheetView>
  </sheetViews>
  <sheetFormatPr defaultColWidth="9.140625" defaultRowHeight="15" x14ac:dyDescent="0.25"/>
  <cols>
    <col min="1" max="1" width="19" bestFit="1" customWidth="1"/>
    <col min="2" max="2" width="40.28515625" bestFit="1" customWidth="1"/>
    <col min="4" max="4" width="16.42578125" bestFit="1" customWidth="1"/>
    <col min="5" max="5" width="8.85546875" bestFit="1" customWidth="1"/>
  </cols>
  <sheetData>
    <row r="2" spans="1:13" ht="60" customHeight="1" x14ac:dyDescent="0.25">
      <c r="A2" s="94" t="s">
        <v>194</v>
      </c>
      <c r="B2" s="274" t="s">
        <v>618</v>
      </c>
      <c r="C2" s="274"/>
      <c r="D2" s="274"/>
      <c r="E2" s="274"/>
    </row>
    <row r="3" spans="1:13" x14ac:dyDescent="0.25">
      <c r="A3" s="95"/>
      <c r="B3" s="96"/>
      <c r="C3" s="96"/>
      <c r="D3" s="96"/>
      <c r="E3" s="96"/>
    </row>
    <row r="4" spans="1:13" ht="90" customHeight="1" x14ac:dyDescent="0.25">
      <c r="A4" s="94" t="s">
        <v>195</v>
      </c>
      <c r="B4" s="274" t="s">
        <v>619</v>
      </c>
      <c r="C4" s="274"/>
      <c r="D4" s="274"/>
      <c r="E4" s="274"/>
    </row>
    <row r="5" spans="1:13" x14ac:dyDescent="0.25">
      <c r="A5" s="95"/>
      <c r="B5" s="96"/>
      <c r="C5" s="96"/>
      <c r="D5" s="96"/>
      <c r="E5" s="96"/>
    </row>
    <row r="6" spans="1:13" ht="45" customHeight="1" x14ac:dyDescent="0.25">
      <c r="A6" s="94" t="s">
        <v>197</v>
      </c>
      <c r="B6" s="275" t="s">
        <v>620</v>
      </c>
      <c r="C6" s="274"/>
      <c r="D6" s="274"/>
      <c r="E6" s="274"/>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32">
        <v>2</v>
      </c>
      <c r="B12" s="32">
        <v>1</v>
      </c>
      <c r="C12" s="32">
        <v>1</v>
      </c>
      <c r="D12" s="32">
        <v>1</v>
      </c>
      <c r="E12" s="32">
        <v>2</v>
      </c>
      <c r="F12" s="32">
        <v>1</v>
      </c>
      <c r="G12" s="32">
        <v>2</v>
      </c>
      <c r="H12" s="32">
        <v>1</v>
      </c>
      <c r="I12" s="32">
        <v>1</v>
      </c>
      <c r="J12" s="32">
        <v>1</v>
      </c>
      <c r="K12" s="32">
        <v>2</v>
      </c>
      <c r="L12" s="32">
        <v>1</v>
      </c>
      <c r="M12" s="32">
        <v>2</v>
      </c>
    </row>
    <row r="13" spans="1:13" x14ac:dyDescent="0.25">
      <c r="A13" s="83"/>
      <c r="B13" s="82"/>
    </row>
    <row r="14" spans="1:13" x14ac:dyDescent="0.25">
      <c r="A14" s="83" t="s">
        <v>218</v>
      </c>
      <c r="B14" s="82" t="s">
        <v>57</v>
      </c>
    </row>
    <row r="15" spans="1:13" x14ac:dyDescent="0.25">
      <c r="A15" s="83" t="s">
        <v>219</v>
      </c>
      <c r="B15" s="82" t="s">
        <v>621</v>
      </c>
    </row>
    <row r="16" spans="1:13" x14ac:dyDescent="0.25">
      <c r="A16" s="83" t="s">
        <v>221</v>
      </c>
      <c r="B16" s="82"/>
    </row>
    <row r="17" spans="1:7" x14ac:dyDescent="0.25">
      <c r="A17" s="83" t="s">
        <v>222</v>
      </c>
      <c r="B17" s="82" t="s">
        <v>622</v>
      </c>
    </row>
    <row r="18" spans="1:7" x14ac:dyDescent="0.25">
      <c r="A18" s="83"/>
      <c r="B18" s="82">
        <v>2020</v>
      </c>
    </row>
    <row r="19" spans="1:7" s="93" customFormat="1" x14ac:dyDescent="0.25">
      <c r="A19" s="221"/>
      <c r="B19" s="222" t="s">
        <v>623</v>
      </c>
      <c r="C19" s="222" t="s">
        <v>624</v>
      </c>
      <c r="D19" s="222" t="s">
        <v>625</v>
      </c>
      <c r="E19" s="222" t="s">
        <v>626</v>
      </c>
      <c r="F19" s="222" t="s">
        <v>627</v>
      </c>
      <c r="G19" s="223" t="s">
        <v>286</v>
      </c>
    </row>
    <row r="20" spans="1:7" x14ac:dyDescent="0.25">
      <c r="A20" s="224" t="s">
        <v>20</v>
      </c>
      <c r="B20" s="225">
        <v>8.1157059775935191E-3</v>
      </c>
      <c r="C20" s="225">
        <v>6.1183697902581373E-2</v>
      </c>
      <c r="D20" s="225">
        <v>1.456698968060002E-2</v>
      </c>
      <c r="E20" s="225">
        <v>2.951290694397745E-2</v>
      </c>
      <c r="F20" s="225">
        <v>2.1304877739779751E-2</v>
      </c>
      <c r="G20" s="226">
        <f>SUM(B20:F20)</f>
        <v>0.1346841782445321</v>
      </c>
    </row>
    <row r="21" spans="1:7" x14ac:dyDescent="0.25">
      <c r="A21" s="224" t="s">
        <v>241</v>
      </c>
      <c r="B21" s="225">
        <v>1.122497830134867E-2</v>
      </c>
      <c r="C21" s="225">
        <v>6.2992510484680103E-2</v>
      </c>
      <c r="D21" s="225">
        <v>1.705904132023444E-2</v>
      </c>
      <c r="E21" s="225">
        <v>3.5290189145235643E-2</v>
      </c>
      <c r="F21" s="225">
        <v>1.924164282892021E-2</v>
      </c>
      <c r="G21" s="226">
        <f t="shared" ref="G21:G47" si="0">SUM(B21:F21)</f>
        <v>0.14580836208041908</v>
      </c>
    </row>
    <row r="22" spans="1:7" x14ac:dyDescent="0.25">
      <c r="A22" s="224" t="s">
        <v>242</v>
      </c>
      <c r="B22" s="225">
        <v>7.9278043598590558E-3</v>
      </c>
      <c r="C22" s="225">
        <v>3.3339539231406388E-2</v>
      </c>
      <c r="D22" s="225">
        <v>8.5311574241612696E-3</v>
      </c>
      <c r="E22" s="225">
        <v>1.8146971706226912E-2</v>
      </c>
      <c r="F22" s="225">
        <v>2.0736737563544879E-2</v>
      </c>
      <c r="G22" s="226">
        <f t="shared" si="0"/>
        <v>8.8682210285198501E-2</v>
      </c>
    </row>
    <row r="23" spans="1:7" x14ac:dyDescent="0.25">
      <c r="A23" s="224" t="s">
        <v>243</v>
      </c>
      <c r="B23" s="225">
        <v>9.4613595849191833E-3</v>
      </c>
      <c r="C23" s="225">
        <v>4.5712579003547568E-2</v>
      </c>
      <c r="D23" s="225">
        <v>1.606245158239519E-2</v>
      </c>
      <c r="E23" s="225">
        <v>3.1703642687797677E-2</v>
      </c>
      <c r="F23" s="225">
        <v>1.6576004017380089E-2</v>
      </c>
      <c r="G23" s="226">
        <f t="shared" si="0"/>
        <v>0.11951603687603972</v>
      </c>
    </row>
    <row r="24" spans="1:7" x14ac:dyDescent="0.25">
      <c r="A24" s="224" t="s">
        <v>244</v>
      </c>
      <c r="B24" s="225">
        <v>1.7241917232568928E-2</v>
      </c>
      <c r="C24" s="225">
        <v>7.2677153577610343E-2</v>
      </c>
      <c r="D24" s="225">
        <v>2.1914908645026321E-2</v>
      </c>
      <c r="E24" s="225">
        <v>4.0097067195758368E-2</v>
      </c>
      <c r="F24" s="225">
        <v>2.3724231817839229E-2</v>
      </c>
      <c r="G24" s="226">
        <f t="shared" si="0"/>
        <v>0.17565527846880319</v>
      </c>
    </row>
    <row r="25" spans="1:7" x14ac:dyDescent="0.25">
      <c r="A25" s="224" t="s">
        <v>245</v>
      </c>
      <c r="B25" s="225">
        <v>9.2485154976997309E-3</v>
      </c>
      <c r="C25" s="225">
        <v>7.4153174102447497E-2</v>
      </c>
      <c r="D25" s="225">
        <v>1.5484350227984721E-2</v>
      </c>
      <c r="E25" s="225">
        <v>3.7191762461542967E-2</v>
      </c>
      <c r="F25" s="225">
        <v>2.51506429803974E-2</v>
      </c>
      <c r="G25" s="226">
        <f t="shared" si="0"/>
        <v>0.16122844527007232</v>
      </c>
    </row>
    <row r="26" spans="1:7" x14ac:dyDescent="0.25">
      <c r="A26" s="224" t="s">
        <v>246</v>
      </c>
      <c r="B26" s="225">
        <v>1.360849311053507E-2</v>
      </c>
      <c r="C26" s="225">
        <v>4.8205005401356527E-2</v>
      </c>
      <c r="D26" s="225">
        <v>1.7529421432774622E-2</v>
      </c>
      <c r="E26" s="225">
        <v>3.1607520678218252E-2</v>
      </c>
      <c r="F26" s="225">
        <v>3.6692524088614703E-2</v>
      </c>
      <c r="G26" s="226">
        <f t="shared" si="0"/>
        <v>0.14764296471149918</v>
      </c>
    </row>
    <row r="27" spans="1:7" x14ac:dyDescent="0.25">
      <c r="A27" s="224" t="s">
        <v>247</v>
      </c>
      <c r="B27" s="225">
        <v>1.161837738686718E-2</v>
      </c>
      <c r="C27" s="225">
        <v>9.1258471927513005E-2</v>
      </c>
      <c r="D27" s="225">
        <v>2.2110729227237159E-2</v>
      </c>
      <c r="E27" s="225">
        <v>2.2936288372454861E-2</v>
      </c>
      <c r="F27" s="225">
        <v>2.9040835386003241E-2</v>
      </c>
      <c r="G27" s="226">
        <f t="shared" si="0"/>
        <v>0.17696470230007544</v>
      </c>
    </row>
    <row r="28" spans="1:7" x14ac:dyDescent="0.25">
      <c r="A28" s="224" t="s">
        <v>248</v>
      </c>
      <c r="B28" s="225">
        <v>8.3081168091809574E-3</v>
      </c>
      <c r="C28" s="225">
        <v>4.6479386845403758E-2</v>
      </c>
      <c r="D28" s="225">
        <v>8.5408580028536497E-3</v>
      </c>
      <c r="E28" s="225">
        <v>2.565910740011151E-2</v>
      </c>
      <c r="F28" s="225">
        <v>2.2844719866412989E-2</v>
      </c>
      <c r="G28" s="226">
        <f t="shared" si="0"/>
        <v>0.11183218892396288</v>
      </c>
    </row>
    <row r="29" spans="1:7" x14ac:dyDescent="0.25">
      <c r="A29" s="224" t="s">
        <v>249</v>
      </c>
      <c r="B29" s="225">
        <v>7.3578120139428018E-3</v>
      </c>
      <c r="C29" s="225">
        <v>6.8336169774690314E-2</v>
      </c>
      <c r="D29" s="225">
        <v>1.0953726118846841E-2</v>
      </c>
      <c r="E29" s="225">
        <v>2.0738741248115221E-2</v>
      </c>
      <c r="F29" s="225">
        <v>1.6547413939076099E-2</v>
      </c>
      <c r="G29" s="226">
        <f t="shared" si="0"/>
        <v>0.12393386309467128</v>
      </c>
    </row>
    <row r="30" spans="1:7" x14ac:dyDescent="0.25">
      <c r="A30" s="224" t="s">
        <v>250</v>
      </c>
      <c r="B30" s="225">
        <v>9.8127301521385851E-3</v>
      </c>
      <c r="C30" s="225">
        <v>6.0166663556471732E-2</v>
      </c>
      <c r="D30" s="225">
        <v>1.249146624959031E-2</v>
      </c>
      <c r="E30" s="225">
        <v>3.0319261154549481E-2</v>
      </c>
      <c r="F30" s="225">
        <v>2.2957565716448719E-2</v>
      </c>
      <c r="G30" s="226">
        <f t="shared" si="0"/>
        <v>0.13574768682919883</v>
      </c>
    </row>
    <row r="31" spans="1:7" x14ac:dyDescent="0.25">
      <c r="A31" s="224" t="s">
        <v>251</v>
      </c>
      <c r="B31" s="225">
        <v>8.3850672992972289E-3</v>
      </c>
      <c r="C31" s="225">
        <v>4.8815757665482233E-2</v>
      </c>
      <c r="D31" s="225">
        <v>1.6942244833230931E-2</v>
      </c>
      <c r="E31" s="225">
        <v>1.6127728278795439E-2</v>
      </c>
      <c r="F31" s="225">
        <v>1.6267175128531E-2</v>
      </c>
      <c r="G31" s="226">
        <f t="shared" si="0"/>
        <v>0.10653797320533683</v>
      </c>
    </row>
    <row r="32" spans="1:7" x14ac:dyDescent="0.25">
      <c r="A32" s="224" t="s">
        <v>252</v>
      </c>
      <c r="B32" s="225">
        <v>6.1317245582613476E-3</v>
      </c>
      <c r="C32" s="225">
        <v>7.0427343750124494E-2</v>
      </c>
      <c r="D32" s="225">
        <v>2.0595708353803751E-2</v>
      </c>
      <c r="E32" s="225">
        <v>3.4282889412259633E-2</v>
      </c>
      <c r="F32" s="225">
        <v>2.689628452019719E-2</v>
      </c>
      <c r="G32" s="226">
        <f t="shared" si="0"/>
        <v>0.15833395059464642</v>
      </c>
    </row>
    <row r="33" spans="1:7" x14ac:dyDescent="0.25">
      <c r="A33" s="224" t="s">
        <v>253</v>
      </c>
      <c r="B33" s="225">
        <v>1.0871663356108971E-2</v>
      </c>
      <c r="C33" s="225">
        <v>7.2931487502071055E-2</v>
      </c>
      <c r="D33" s="225">
        <v>1.871967771326322E-2</v>
      </c>
      <c r="E33" s="225">
        <v>2.5017199390582359E-2</v>
      </c>
      <c r="F33" s="225">
        <v>3.867260146344461E-2</v>
      </c>
      <c r="G33" s="226">
        <f t="shared" si="0"/>
        <v>0.16621262942547022</v>
      </c>
    </row>
    <row r="34" spans="1:7" x14ac:dyDescent="0.25">
      <c r="A34" s="224" t="s">
        <v>254</v>
      </c>
      <c r="B34" s="225">
        <v>8.785528969244713E-3</v>
      </c>
      <c r="C34" s="225">
        <v>5.3942258649675327E-2</v>
      </c>
      <c r="D34" s="225">
        <v>1.1225666519781911E-2</v>
      </c>
      <c r="E34" s="225">
        <v>3.8654139658649313E-2</v>
      </c>
      <c r="F34" s="225">
        <v>2.141310978971156E-2</v>
      </c>
      <c r="G34" s="226">
        <f t="shared" si="0"/>
        <v>0.13402070358706281</v>
      </c>
    </row>
    <row r="35" spans="1:7" x14ac:dyDescent="0.25">
      <c r="A35" s="224" t="s">
        <v>255</v>
      </c>
      <c r="B35" s="225">
        <v>7.8289252341392744E-3</v>
      </c>
      <c r="C35" s="225">
        <v>5.4783440093767767E-2</v>
      </c>
      <c r="D35" s="225">
        <v>9.6246141374960875E-3</v>
      </c>
      <c r="E35" s="225">
        <v>2.626164590190699E-2</v>
      </c>
      <c r="F35" s="225">
        <v>2.1037326670442238E-2</v>
      </c>
      <c r="G35" s="226">
        <f t="shared" si="0"/>
        <v>0.11953595203775236</v>
      </c>
    </row>
    <row r="36" spans="1:7" x14ac:dyDescent="0.25">
      <c r="A36" s="224" t="s">
        <v>256</v>
      </c>
      <c r="B36" s="225">
        <v>1.230719555830425E-2</v>
      </c>
      <c r="C36" s="225">
        <v>8.6153069336606256E-2</v>
      </c>
      <c r="D36" s="225">
        <v>2.3203141647095769E-2</v>
      </c>
      <c r="E36" s="225">
        <v>2.9943393415903741E-2</v>
      </c>
      <c r="F36" s="225">
        <v>4.8365154853304122E-2</v>
      </c>
      <c r="G36" s="226">
        <f t="shared" si="0"/>
        <v>0.19997195481121413</v>
      </c>
    </row>
    <row r="37" spans="1:7" x14ac:dyDescent="0.25">
      <c r="A37" s="224" t="s">
        <v>257</v>
      </c>
      <c r="B37" s="225">
        <v>1.366023247907785E-2</v>
      </c>
      <c r="C37" s="225">
        <v>3.5175341655665757E-2</v>
      </c>
      <c r="D37" s="225">
        <v>1.053962440949383E-2</v>
      </c>
      <c r="E37" s="225">
        <v>4.2421817710441963E-2</v>
      </c>
      <c r="F37" s="225">
        <v>1.552497977392429E-2</v>
      </c>
      <c r="G37" s="226">
        <f t="shared" si="0"/>
        <v>0.1173219960286037</v>
      </c>
    </row>
    <row r="38" spans="1:7" x14ac:dyDescent="0.25">
      <c r="A38" s="224" t="s">
        <v>258</v>
      </c>
      <c r="B38" s="225">
        <v>9.3760720914770977E-3</v>
      </c>
      <c r="C38" s="225">
        <v>8.8944200031532375E-2</v>
      </c>
      <c r="D38" s="225">
        <v>1.8458896869144731E-2</v>
      </c>
      <c r="E38" s="225">
        <v>2.28346152635488E-2</v>
      </c>
      <c r="F38" s="225">
        <v>4.0538281022945398E-2</v>
      </c>
      <c r="G38" s="226">
        <f t="shared" si="0"/>
        <v>0.18015206527864841</v>
      </c>
    </row>
    <row r="39" spans="1:7" x14ac:dyDescent="0.25">
      <c r="A39" s="224" t="s">
        <v>259</v>
      </c>
      <c r="B39" s="225">
        <v>1.649194123951131E-2</v>
      </c>
      <c r="C39" s="225">
        <v>6.256632302061485E-2</v>
      </c>
      <c r="D39" s="225">
        <v>1.5306745983431109E-2</v>
      </c>
      <c r="E39" s="225">
        <v>2.7682504791390169E-2</v>
      </c>
      <c r="F39" s="225">
        <v>1.7953749738382371E-2</v>
      </c>
      <c r="G39" s="226">
        <f t="shared" si="0"/>
        <v>0.1400012647733298</v>
      </c>
    </row>
    <row r="40" spans="1:7" x14ac:dyDescent="0.25">
      <c r="A40" s="224" t="s">
        <v>260</v>
      </c>
      <c r="B40" s="225">
        <v>1.118872252975908E-2</v>
      </c>
      <c r="C40" s="225">
        <v>5.2453035455639382E-2</v>
      </c>
      <c r="D40" s="225">
        <v>1.7797140772569071E-2</v>
      </c>
      <c r="E40" s="225">
        <v>3.3267102171385232E-2</v>
      </c>
      <c r="F40" s="225">
        <v>2.1697960693882402E-2</v>
      </c>
      <c r="G40" s="226">
        <f t="shared" si="0"/>
        <v>0.13640396162323518</v>
      </c>
    </row>
    <row r="41" spans="1:7" x14ac:dyDescent="0.25">
      <c r="A41" s="224" t="s">
        <v>261</v>
      </c>
      <c r="B41" s="225">
        <v>1.1518764552609631E-2</v>
      </c>
      <c r="C41" s="225">
        <v>4.847858363857966E-2</v>
      </c>
      <c r="D41" s="225">
        <v>9.4047179273690287E-3</v>
      </c>
      <c r="E41" s="225">
        <v>2.2667773391806711E-2</v>
      </c>
      <c r="F41" s="225">
        <v>1.2719642105605999E-2</v>
      </c>
      <c r="G41" s="226">
        <f t="shared" si="0"/>
        <v>0.10478948161597103</v>
      </c>
    </row>
    <row r="42" spans="1:7" x14ac:dyDescent="0.25">
      <c r="A42" s="224" t="s">
        <v>262</v>
      </c>
      <c r="B42" s="225">
        <v>1.5325146857364009E-2</v>
      </c>
      <c r="C42" s="225">
        <v>6.1580382763786648E-2</v>
      </c>
      <c r="D42" s="225">
        <v>1.483659574699385E-2</v>
      </c>
      <c r="E42" s="225">
        <v>3.6776182797911942E-2</v>
      </c>
      <c r="F42" s="225">
        <v>2.0490298592003721E-2</v>
      </c>
      <c r="G42" s="226">
        <f t="shared" si="0"/>
        <v>0.14900860675806016</v>
      </c>
    </row>
    <row r="43" spans="1:7" x14ac:dyDescent="0.25">
      <c r="A43" s="224" t="s">
        <v>263</v>
      </c>
      <c r="B43" s="225">
        <v>4.3035824115298556E-3</v>
      </c>
      <c r="C43" s="225">
        <v>3.90523122691823E-2</v>
      </c>
      <c r="D43" s="225">
        <v>8.5931812419833171E-3</v>
      </c>
      <c r="E43" s="225">
        <v>2.1597089799640239E-2</v>
      </c>
      <c r="F43" s="225">
        <v>1.232178438229843E-2</v>
      </c>
      <c r="G43" s="226">
        <f t="shared" si="0"/>
        <v>8.5867950104634147E-2</v>
      </c>
    </row>
    <row r="44" spans="1:7" x14ac:dyDescent="0.25">
      <c r="A44" s="224" t="s">
        <v>264</v>
      </c>
      <c r="B44" s="225">
        <v>9.6168582247036106E-3</v>
      </c>
      <c r="C44" s="225">
        <v>4.4351944287920907E-2</v>
      </c>
      <c r="D44" s="225">
        <v>1.4312065746115611E-2</v>
      </c>
      <c r="E44" s="225">
        <v>2.4559814632957359E-2</v>
      </c>
      <c r="F44" s="225">
        <v>3.240375962001113E-2</v>
      </c>
      <c r="G44" s="226">
        <f t="shared" si="0"/>
        <v>0.1252444425117086</v>
      </c>
    </row>
    <row r="45" spans="1:7" x14ac:dyDescent="0.25">
      <c r="A45" s="224" t="s">
        <v>265</v>
      </c>
      <c r="B45" s="225">
        <v>1.114437889099517E-2</v>
      </c>
      <c r="C45" s="225">
        <v>3.8429772318078433E-2</v>
      </c>
      <c r="D45" s="225">
        <v>1.134068855649935E-2</v>
      </c>
      <c r="E45" s="225">
        <v>1.9763977543882819E-2</v>
      </c>
      <c r="F45" s="225">
        <v>1.2112055541966061E-2</v>
      </c>
      <c r="G45" s="226">
        <f t="shared" si="0"/>
        <v>9.2790872851421832E-2</v>
      </c>
    </row>
    <row r="46" spans="1:7" x14ac:dyDescent="0.25">
      <c r="A46" s="224" t="s">
        <v>266</v>
      </c>
      <c r="B46" s="225">
        <v>1.2342895254070049E-2</v>
      </c>
      <c r="C46" s="225">
        <v>6.4284596670421704E-2</v>
      </c>
      <c r="D46" s="225">
        <v>1.305315811305739E-2</v>
      </c>
      <c r="E46" s="225">
        <v>2.4671820683353048E-2</v>
      </c>
      <c r="F46" s="225">
        <v>2.6971652738734871E-2</v>
      </c>
      <c r="G46" s="226">
        <f t="shared" si="0"/>
        <v>0.14132412345963707</v>
      </c>
    </row>
    <row r="47" spans="1:7" x14ac:dyDescent="0.25">
      <c r="A47" s="227" t="s">
        <v>267</v>
      </c>
      <c r="B47" s="228">
        <v>1.055281742551125E-2</v>
      </c>
      <c r="C47" s="228">
        <v>6.565360067426726E-2</v>
      </c>
      <c r="D47" s="228">
        <v>1.6502668200618159E-2</v>
      </c>
      <c r="E47" s="228">
        <v>3.5186476450275783E-2</v>
      </c>
      <c r="F47" s="228">
        <v>2.5466242608494519E-2</v>
      </c>
      <c r="G47" s="229">
        <f t="shared" si="0"/>
        <v>0.15336180535916699</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pageSetup paperSize="9" orientation="portrait" horizontalDpi="0" verticalDpi="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6"/>
  <sheetViews>
    <sheetView workbookViewId="0">
      <selection activeCell="F2" sqref="F2"/>
    </sheetView>
  </sheetViews>
  <sheetFormatPr defaultColWidth="9.140625" defaultRowHeight="15" x14ac:dyDescent="0.25"/>
  <cols>
    <col min="1" max="1" width="19" bestFit="1" customWidth="1"/>
    <col min="2" max="2" width="40.28515625" bestFit="1" customWidth="1"/>
  </cols>
  <sheetData>
    <row r="2" spans="1:13" x14ac:dyDescent="0.25">
      <c r="A2" s="94" t="s">
        <v>194</v>
      </c>
      <c r="B2" s="274" t="s">
        <v>628</v>
      </c>
      <c r="C2" s="274"/>
      <c r="D2" s="274"/>
      <c r="E2" s="274"/>
      <c r="F2" t="s">
        <v>0</v>
      </c>
    </row>
    <row r="3" spans="1:13" x14ac:dyDescent="0.25">
      <c r="A3" s="95"/>
      <c r="B3" s="96"/>
      <c r="C3" s="96"/>
      <c r="D3" s="96"/>
      <c r="E3" s="96"/>
    </row>
    <row r="4" spans="1:13" ht="252" customHeight="1" x14ac:dyDescent="0.25">
      <c r="A4" s="94" t="s">
        <v>195</v>
      </c>
      <c r="B4" s="274" t="s">
        <v>629</v>
      </c>
      <c r="C4" s="274"/>
      <c r="D4" s="274"/>
      <c r="E4" s="274"/>
    </row>
    <row r="5" spans="1:13" x14ac:dyDescent="0.25">
      <c r="A5" s="95"/>
      <c r="B5" s="96"/>
      <c r="C5" s="96"/>
      <c r="D5" s="96"/>
      <c r="E5" s="96"/>
    </row>
    <row r="6" spans="1:13" ht="45" customHeight="1" x14ac:dyDescent="0.25">
      <c r="A6" s="94" t="s">
        <v>197</v>
      </c>
      <c r="B6" s="275" t="s">
        <v>630</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2</v>
      </c>
      <c r="F12" s="102">
        <v>2</v>
      </c>
      <c r="G12" s="102">
        <v>1</v>
      </c>
      <c r="H12" s="102">
        <v>1</v>
      </c>
      <c r="I12" s="102">
        <v>1</v>
      </c>
      <c r="J12" s="102">
        <v>1</v>
      </c>
      <c r="K12" s="102">
        <v>1</v>
      </c>
      <c r="L12" s="102">
        <v>1</v>
      </c>
      <c r="M12" s="102">
        <v>2</v>
      </c>
    </row>
    <row r="13" spans="1:13" x14ac:dyDescent="0.25">
      <c r="A13" s="83"/>
      <c r="B13" s="82"/>
    </row>
    <row r="14" spans="1:13" x14ac:dyDescent="0.25">
      <c r="A14" s="83" t="s">
        <v>218</v>
      </c>
      <c r="B14" s="82" t="s">
        <v>57</v>
      </c>
    </row>
    <row r="15" spans="1:13" x14ac:dyDescent="0.25">
      <c r="A15" s="83" t="s">
        <v>219</v>
      </c>
      <c r="B15" s="82"/>
    </row>
    <row r="16" spans="1:13" x14ac:dyDescent="0.25">
      <c r="A16" s="83" t="s">
        <v>221</v>
      </c>
      <c r="B16" s="82"/>
    </row>
    <row r="17" spans="1:12" x14ac:dyDescent="0.25">
      <c r="A17" s="83" t="s">
        <v>222</v>
      </c>
      <c r="B17" s="82" t="s">
        <v>631</v>
      </c>
    </row>
    <row r="18" spans="1:12" x14ac:dyDescent="0.25">
      <c r="A18" s="83"/>
      <c r="B18" s="82"/>
    </row>
    <row r="19" spans="1:12" x14ac:dyDescent="0.25">
      <c r="A19" s="230" t="s">
        <v>632</v>
      </c>
      <c r="B19" s="230">
        <v>2010</v>
      </c>
      <c r="C19" s="230">
        <v>2011</v>
      </c>
      <c r="D19" s="230">
        <v>2012</v>
      </c>
      <c r="E19" s="230">
        <v>2013</v>
      </c>
      <c r="F19" s="230">
        <v>2014</v>
      </c>
      <c r="G19" s="230">
        <v>2015</v>
      </c>
      <c r="H19" s="230">
        <v>2016</v>
      </c>
      <c r="I19" s="230">
        <v>2017</v>
      </c>
      <c r="J19" s="231">
        <v>2018</v>
      </c>
      <c r="K19" s="231">
        <v>2019</v>
      </c>
      <c r="L19" s="231">
        <v>2020</v>
      </c>
    </row>
    <row r="20" spans="1:12" x14ac:dyDescent="0.25">
      <c r="A20" s="184" t="s">
        <v>241</v>
      </c>
      <c r="B20" s="185">
        <v>74.407589999999999</v>
      </c>
      <c r="C20" s="185">
        <v>78.19905</v>
      </c>
      <c r="D20" s="185">
        <v>76.303309999999996</v>
      </c>
      <c r="E20" s="185">
        <v>77.725120000000004</v>
      </c>
      <c r="F20" s="185">
        <v>69.523809999999997</v>
      </c>
      <c r="G20" s="185">
        <v>64.761899999999997</v>
      </c>
      <c r="H20" s="185">
        <v>61.904760000000003</v>
      </c>
      <c r="I20" s="185">
        <v>62.380949999999999</v>
      </c>
      <c r="J20" s="185">
        <v>58.962269999999997</v>
      </c>
      <c r="K20" s="185">
        <v>60.849060000000001</v>
      </c>
      <c r="L20" s="185">
        <v>64.622640000000004</v>
      </c>
    </row>
    <row r="21" spans="1:12" x14ac:dyDescent="0.25">
      <c r="A21" s="184" t="s">
        <v>242</v>
      </c>
      <c r="B21" s="185">
        <v>57.819899999999997</v>
      </c>
      <c r="C21" s="185">
        <v>55.924169999999997</v>
      </c>
      <c r="D21" s="185">
        <v>58.767769999999999</v>
      </c>
      <c r="E21" s="185">
        <v>53.080570000000002</v>
      </c>
      <c r="F21" s="185">
        <v>49.523809999999997</v>
      </c>
      <c r="G21" s="185">
        <v>46.666670000000003</v>
      </c>
      <c r="H21" s="185">
        <v>49.047620000000002</v>
      </c>
      <c r="I21" s="185">
        <v>59.047620000000002</v>
      </c>
      <c r="J21" s="185">
        <v>61.792450000000002</v>
      </c>
      <c r="K21" s="185">
        <v>66.037729999999996</v>
      </c>
      <c r="L21" s="185">
        <v>60.849060000000001</v>
      </c>
    </row>
    <row r="22" spans="1:12" x14ac:dyDescent="0.25">
      <c r="A22" s="184" t="s">
        <v>388</v>
      </c>
      <c r="B22" s="185">
        <v>82.938389999999998</v>
      </c>
      <c r="C22" s="185">
        <v>88.625600000000006</v>
      </c>
      <c r="D22" s="185">
        <v>86.729860000000002</v>
      </c>
      <c r="E22" s="185">
        <v>87.677729999999997</v>
      </c>
      <c r="F22" s="185">
        <v>83.333340000000007</v>
      </c>
      <c r="G22" s="185">
        <v>82.380949999999999</v>
      </c>
      <c r="H22" s="185">
        <v>81.428569999999993</v>
      </c>
      <c r="I22" s="185">
        <v>83.333340000000007</v>
      </c>
      <c r="J22" s="185">
        <v>87.264150000000001</v>
      </c>
      <c r="K22" s="185">
        <v>80.188680000000005</v>
      </c>
      <c r="L22" s="185">
        <v>79.245289999999997</v>
      </c>
    </row>
    <row r="23" spans="1:12" x14ac:dyDescent="0.25">
      <c r="A23" s="184" t="s">
        <v>244</v>
      </c>
      <c r="B23" s="185">
        <v>86.255920000000003</v>
      </c>
      <c r="C23" s="185">
        <v>87.203789999999998</v>
      </c>
      <c r="D23" s="185">
        <v>75.82938</v>
      </c>
      <c r="E23" s="185">
        <v>80.094790000000003</v>
      </c>
      <c r="F23" s="185">
        <v>78.571430000000007</v>
      </c>
      <c r="G23" s="185">
        <v>76.666659999999993</v>
      </c>
      <c r="H23" s="185">
        <v>74.761899999999997</v>
      </c>
      <c r="I23" s="185">
        <v>76.190479999999994</v>
      </c>
      <c r="J23" s="185">
        <v>82.075469999999996</v>
      </c>
      <c r="K23" s="185">
        <v>82.547169999999994</v>
      </c>
      <c r="L23" s="185">
        <v>81.60378</v>
      </c>
    </row>
    <row r="24" spans="1:12" x14ac:dyDescent="0.25">
      <c r="A24" s="184" t="s">
        <v>245</v>
      </c>
      <c r="B24" s="185">
        <v>73.459720000000004</v>
      </c>
      <c r="C24" s="185">
        <v>71.563980000000001</v>
      </c>
      <c r="D24" s="185">
        <v>71.090050000000005</v>
      </c>
      <c r="E24" s="185">
        <v>76.303309999999996</v>
      </c>
      <c r="F24" s="185">
        <v>78.095240000000004</v>
      </c>
      <c r="G24" s="185">
        <v>68.571430000000007</v>
      </c>
      <c r="H24" s="185">
        <v>69.523809999999997</v>
      </c>
      <c r="I24" s="185">
        <v>65.714290000000005</v>
      </c>
      <c r="J24" s="185">
        <v>65.094340000000003</v>
      </c>
      <c r="K24" s="185">
        <v>65.566040000000001</v>
      </c>
      <c r="L24" s="185">
        <v>68.867930000000001</v>
      </c>
    </row>
    <row r="25" spans="1:12" x14ac:dyDescent="0.25">
      <c r="A25" s="184" t="s">
        <v>246</v>
      </c>
      <c r="B25" s="185">
        <v>67.772509999999997</v>
      </c>
      <c r="C25" s="185">
        <v>67.298580000000001</v>
      </c>
      <c r="D25" s="185">
        <v>67.298580000000001</v>
      </c>
      <c r="E25" s="185">
        <v>68.246440000000007</v>
      </c>
      <c r="F25" s="185">
        <v>72.857140000000001</v>
      </c>
      <c r="G25" s="185">
        <v>65.714290000000005</v>
      </c>
      <c r="H25" s="185">
        <v>68.571430000000007</v>
      </c>
      <c r="I25" s="185">
        <v>69.047619999999995</v>
      </c>
      <c r="J25" s="185">
        <v>64.622640000000004</v>
      </c>
      <c r="K25" s="185">
        <v>67.452830000000006</v>
      </c>
      <c r="L25" s="185">
        <v>70.283019999999993</v>
      </c>
    </row>
    <row r="26" spans="1:12" x14ac:dyDescent="0.25">
      <c r="A26" s="184" t="s">
        <v>247</v>
      </c>
      <c r="B26" s="185">
        <v>84.834119999999999</v>
      </c>
      <c r="C26" s="185">
        <v>77.725120000000004</v>
      </c>
      <c r="D26" s="185">
        <v>77.725120000000004</v>
      </c>
      <c r="E26" s="185">
        <v>75.355450000000005</v>
      </c>
      <c r="F26" s="185">
        <v>87.142859999999999</v>
      </c>
      <c r="G26" s="185">
        <v>77.619050000000001</v>
      </c>
      <c r="H26" s="185">
        <v>74.285709999999995</v>
      </c>
      <c r="I26" s="185">
        <v>85.238100000000003</v>
      </c>
      <c r="J26" s="185">
        <v>86.320760000000007</v>
      </c>
      <c r="K26" s="185">
        <v>82.075469999999996</v>
      </c>
      <c r="L26" s="185">
        <v>83.018870000000007</v>
      </c>
    </row>
    <row r="27" spans="1:12" x14ac:dyDescent="0.25">
      <c r="A27" s="184" t="s">
        <v>248</v>
      </c>
      <c r="B27" s="185">
        <v>40.758290000000002</v>
      </c>
      <c r="C27" s="185">
        <v>41.706159999999997</v>
      </c>
      <c r="D27" s="185">
        <v>39.336489999999998</v>
      </c>
      <c r="E27" s="185">
        <v>40.28436</v>
      </c>
      <c r="F27" s="185">
        <v>40.476190000000003</v>
      </c>
      <c r="G27" s="185">
        <v>38.571429999999999</v>
      </c>
      <c r="H27" s="185">
        <v>41.428570000000001</v>
      </c>
      <c r="I27" s="185">
        <v>41.904760000000003</v>
      </c>
      <c r="J27" s="185">
        <v>53.30189</v>
      </c>
      <c r="K27" s="185">
        <v>54.245280000000001</v>
      </c>
      <c r="L27" s="185">
        <v>51.415089999999999</v>
      </c>
    </row>
    <row r="28" spans="1:12" x14ac:dyDescent="0.25">
      <c r="A28" s="184" t="s">
        <v>249</v>
      </c>
      <c r="B28" s="185">
        <v>33.649290000000001</v>
      </c>
      <c r="C28" s="185">
        <v>48.341230000000003</v>
      </c>
      <c r="D28" s="185">
        <v>42.654029999999999</v>
      </c>
      <c r="E28" s="185">
        <v>46.919429999999998</v>
      </c>
      <c r="F28" s="185">
        <v>55.23809</v>
      </c>
      <c r="G28" s="185">
        <v>55.714289999999998</v>
      </c>
      <c r="H28" s="185">
        <v>60.952379999999998</v>
      </c>
      <c r="I28" s="185">
        <v>56.666670000000003</v>
      </c>
      <c r="J28" s="185">
        <v>56.60378</v>
      </c>
      <c r="K28" s="185">
        <v>58.01887</v>
      </c>
      <c r="L28" s="185">
        <v>58.01887</v>
      </c>
    </row>
    <row r="29" spans="1:12" x14ac:dyDescent="0.25">
      <c r="A29" s="184" t="s">
        <v>250</v>
      </c>
      <c r="B29" s="185">
        <v>68.720380000000006</v>
      </c>
      <c r="C29" s="185">
        <v>65.402850000000001</v>
      </c>
      <c r="D29" s="185">
        <v>63.507109999999997</v>
      </c>
      <c r="E29" s="185">
        <v>62.08531</v>
      </c>
      <c r="F29" s="185">
        <v>58.095239999999997</v>
      </c>
      <c r="G29" s="185">
        <v>51.428570000000001</v>
      </c>
      <c r="H29" s="185">
        <v>43.333329999999997</v>
      </c>
      <c r="I29" s="185">
        <v>56.190480000000001</v>
      </c>
      <c r="J29" s="185">
        <v>48.113210000000002</v>
      </c>
      <c r="K29" s="185">
        <v>57.075470000000003</v>
      </c>
      <c r="L29" s="185">
        <v>56.60378</v>
      </c>
    </row>
    <row r="30" spans="1:12" x14ac:dyDescent="0.25">
      <c r="A30" s="184" t="s">
        <v>251</v>
      </c>
      <c r="B30" s="185">
        <v>66.824650000000005</v>
      </c>
      <c r="C30" s="185">
        <v>68.246440000000007</v>
      </c>
      <c r="D30" s="185">
        <v>65.402850000000001</v>
      </c>
      <c r="E30" s="185">
        <v>66.350710000000007</v>
      </c>
      <c r="F30" s="185">
        <v>67.142859999999999</v>
      </c>
      <c r="G30" s="185">
        <v>65.238100000000003</v>
      </c>
      <c r="H30" s="185">
        <v>68.095240000000004</v>
      </c>
      <c r="I30" s="185">
        <v>70</v>
      </c>
      <c r="J30" s="185">
        <v>72.641509999999997</v>
      </c>
      <c r="K30" s="185">
        <v>69.811319999999995</v>
      </c>
      <c r="L30" s="185">
        <v>65.566040000000001</v>
      </c>
    </row>
    <row r="31" spans="1:12" x14ac:dyDescent="0.25">
      <c r="A31" s="184" t="s">
        <v>252</v>
      </c>
      <c r="B31" s="185">
        <v>62.559240000000003</v>
      </c>
      <c r="C31" s="185">
        <v>62.559240000000003</v>
      </c>
      <c r="D31" s="185">
        <v>63.033180000000002</v>
      </c>
      <c r="E31" s="185">
        <v>63.98104</v>
      </c>
      <c r="F31" s="185">
        <v>60.476190000000003</v>
      </c>
      <c r="G31" s="185">
        <v>58.571429999999999</v>
      </c>
      <c r="H31" s="185">
        <v>59.047620000000002</v>
      </c>
      <c r="I31" s="185">
        <v>57.619050000000001</v>
      </c>
      <c r="J31" s="185">
        <v>57.075470000000003</v>
      </c>
      <c r="K31" s="185">
        <v>59.433959999999999</v>
      </c>
      <c r="L31" s="185">
        <v>59.905659999999997</v>
      </c>
    </row>
    <row r="32" spans="1:12" x14ac:dyDescent="0.25">
      <c r="A32" s="184" t="s">
        <v>253</v>
      </c>
      <c r="B32" s="185">
        <v>61.611370000000001</v>
      </c>
      <c r="C32" s="185">
        <v>66.824650000000005</v>
      </c>
      <c r="D32" s="185">
        <v>66.824650000000005</v>
      </c>
      <c r="E32" s="185">
        <v>64.928910000000002</v>
      </c>
      <c r="F32" s="185">
        <v>63.809519999999999</v>
      </c>
      <c r="G32" s="185">
        <v>62.857140000000001</v>
      </c>
      <c r="H32" s="185">
        <v>66.190479999999994</v>
      </c>
      <c r="I32" s="185">
        <v>65.238100000000003</v>
      </c>
      <c r="J32" s="185">
        <v>62.735849999999999</v>
      </c>
      <c r="K32" s="185">
        <v>64.150940000000006</v>
      </c>
      <c r="L32" s="185">
        <v>56.132080000000002</v>
      </c>
    </row>
    <row r="33" spans="1:12" x14ac:dyDescent="0.25">
      <c r="A33" s="184" t="s">
        <v>254</v>
      </c>
      <c r="B33" s="185">
        <v>64.454980000000006</v>
      </c>
      <c r="C33" s="185">
        <v>57.819899999999997</v>
      </c>
      <c r="D33" s="185">
        <v>61.137439999999998</v>
      </c>
      <c r="E33" s="185">
        <v>65.402850000000001</v>
      </c>
      <c r="F33" s="185">
        <v>61.904760000000003</v>
      </c>
      <c r="G33" s="185">
        <v>60.476190000000003</v>
      </c>
      <c r="H33" s="185">
        <v>62.380949999999999</v>
      </c>
      <c r="I33" s="185">
        <v>62.857140000000001</v>
      </c>
      <c r="J33" s="185">
        <v>59.433959999999999</v>
      </c>
      <c r="K33" s="185">
        <v>59.905659999999997</v>
      </c>
      <c r="L33" s="185">
        <v>60.377360000000003</v>
      </c>
    </row>
    <row r="34" spans="1:12" x14ac:dyDescent="0.25">
      <c r="A34" s="184" t="s">
        <v>255</v>
      </c>
      <c r="B34" s="185">
        <v>70.616110000000006</v>
      </c>
      <c r="C34" s="185">
        <v>68.720380000000006</v>
      </c>
      <c r="D34" s="185">
        <v>72.511849999999995</v>
      </c>
      <c r="E34" s="185">
        <v>80.568719999999999</v>
      </c>
      <c r="F34" s="185">
        <v>70.476190000000003</v>
      </c>
      <c r="G34" s="185">
        <v>70.952380000000005</v>
      </c>
      <c r="H34" s="185">
        <v>73.809520000000006</v>
      </c>
      <c r="I34" s="185">
        <v>72.857140000000001</v>
      </c>
      <c r="J34" s="185">
        <v>70.283019999999993</v>
      </c>
      <c r="K34" s="185">
        <v>73.584909999999994</v>
      </c>
      <c r="L34" s="185">
        <v>75.471689999999995</v>
      </c>
    </row>
    <row r="35" spans="1:12" x14ac:dyDescent="0.25">
      <c r="A35" s="184" t="s">
        <v>256</v>
      </c>
      <c r="B35" s="185">
        <v>99.052130000000005</v>
      </c>
      <c r="C35" s="185">
        <v>96.208529999999996</v>
      </c>
      <c r="D35" s="185">
        <v>95.7346</v>
      </c>
      <c r="E35" s="185">
        <v>95.260670000000005</v>
      </c>
      <c r="F35" s="185">
        <v>97.619050000000001</v>
      </c>
      <c r="G35" s="185">
        <v>98.095240000000004</v>
      </c>
      <c r="H35" s="185">
        <v>98.095240000000004</v>
      </c>
      <c r="I35" s="185">
        <v>95.238100000000003</v>
      </c>
      <c r="J35" s="185">
        <v>96.226420000000005</v>
      </c>
      <c r="K35" s="185">
        <v>95.283019999999993</v>
      </c>
      <c r="L35" s="185">
        <v>93.867930000000001</v>
      </c>
    </row>
    <row r="36" spans="1:12" x14ac:dyDescent="0.25">
      <c r="A36" s="184" t="s">
        <v>257</v>
      </c>
      <c r="B36" s="185">
        <v>69.194310000000002</v>
      </c>
      <c r="C36" s="185">
        <v>70.142179999999996</v>
      </c>
      <c r="D36" s="185">
        <v>68.720380000000006</v>
      </c>
      <c r="E36" s="185">
        <v>70.616110000000006</v>
      </c>
      <c r="F36" s="185">
        <v>68.571430000000007</v>
      </c>
      <c r="G36" s="185">
        <v>70</v>
      </c>
      <c r="H36" s="185">
        <v>67.142859999999999</v>
      </c>
      <c r="I36" s="185">
        <v>74.761899999999997</v>
      </c>
      <c r="J36" s="185">
        <v>71.226420000000005</v>
      </c>
      <c r="K36" s="185">
        <v>71.69811</v>
      </c>
      <c r="L36" s="185">
        <v>75</v>
      </c>
    </row>
    <row r="37" spans="1:12" x14ac:dyDescent="0.25">
      <c r="A37" s="184" t="s">
        <v>258</v>
      </c>
      <c r="B37" s="185">
        <v>91.94</v>
      </c>
      <c r="C37" s="185">
        <v>84.83</v>
      </c>
      <c r="D37" s="185">
        <v>87.2</v>
      </c>
      <c r="E37" s="185">
        <v>83.89</v>
      </c>
      <c r="F37" s="185">
        <v>90.48</v>
      </c>
      <c r="G37" s="185">
        <v>88.57</v>
      </c>
      <c r="H37" s="185">
        <v>90.48</v>
      </c>
      <c r="I37" s="185">
        <v>93.81</v>
      </c>
      <c r="J37" s="185">
        <v>94.34</v>
      </c>
      <c r="K37" s="185">
        <v>83.96</v>
      </c>
      <c r="L37" s="185">
        <v>82.55</v>
      </c>
    </row>
    <row r="38" spans="1:12" x14ac:dyDescent="0.25">
      <c r="A38" s="184" t="s">
        <v>259</v>
      </c>
      <c r="B38" s="185">
        <v>81.516589999999994</v>
      </c>
      <c r="C38" s="185">
        <v>89.573459999999997</v>
      </c>
      <c r="D38" s="185">
        <v>91.469189999999998</v>
      </c>
      <c r="E38" s="185">
        <v>90.995260000000002</v>
      </c>
      <c r="F38" s="185">
        <v>86.190479999999994</v>
      </c>
      <c r="G38" s="185">
        <v>80.476190000000003</v>
      </c>
      <c r="H38" s="185">
        <v>77.619050000000001</v>
      </c>
      <c r="I38" s="185">
        <v>80.476190000000003</v>
      </c>
      <c r="J38" s="185">
        <v>76.415090000000006</v>
      </c>
      <c r="K38" s="185">
        <v>75.943399999999997</v>
      </c>
      <c r="L38" s="185">
        <v>74.056600000000003</v>
      </c>
    </row>
    <row r="39" spans="1:12" x14ac:dyDescent="0.25">
      <c r="A39" s="184" t="s">
        <v>260</v>
      </c>
      <c r="B39" s="185">
        <v>89.099530000000001</v>
      </c>
      <c r="C39" s="185">
        <v>91.469189999999998</v>
      </c>
      <c r="D39" s="185">
        <v>96.208529999999996</v>
      </c>
      <c r="E39" s="185">
        <v>96.208529999999996</v>
      </c>
      <c r="F39" s="185">
        <v>95.238100000000003</v>
      </c>
      <c r="G39" s="185">
        <v>90.476190000000003</v>
      </c>
      <c r="H39" s="185">
        <v>77.142859999999999</v>
      </c>
      <c r="I39" s="185">
        <v>86.666659999999993</v>
      </c>
      <c r="J39" s="185">
        <v>79.716980000000007</v>
      </c>
      <c r="K39" s="185">
        <v>79.716980000000007</v>
      </c>
      <c r="L39" s="185">
        <v>74.528310000000005</v>
      </c>
    </row>
    <row r="40" spans="1:12" x14ac:dyDescent="0.25">
      <c r="A40" s="184" t="s">
        <v>261</v>
      </c>
      <c r="B40" s="185">
        <v>84.360190000000003</v>
      </c>
      <c r="C40" s="185">
        <v>85.781989999999993</v>
      </c>
      <c r="D40" s="185">
        <v>86.255920000000003</v>
      </c>
      <c r="E40" s="185">
        <v>81.516589999999994</v>
      </c>
      <c r="F40" s="185">
        <v>76.190479999999994</v>
      </c>
      <c r="G40" s="185">
        <v>75.238100000000003</v>
      </c>
      <c r="H40" s="185">
        <v>63.333329999999997</v>
      </c>
      <c r="I40" s="185">
        <v>64.285709999999995</v>
      </c>
      <c r="J40" s="185">
        <v>63.207549999999998</v>
      </c>
      <c r="K40" s="185">
        <v>65.094340000000003</v>
      </c>
      <c r="L40" s="185">
        <v>63.207549999999998</v>
      </c>
    </row>
    <row r="41" spans="1:12" x14ac:dyDescent="0.25">
      <c r="A41" s="184" t="s">
        <v>262</v>
      </c>
      <c r="B41" s="185">
        <v>71.090050000000005</v>
      </c>
      <c r="C41" s="185">
        <v>69.668239999999997</v>
      </c>
      <c r="D41" s="185">
        <v>70.616110000000006</v>
      </c>
      <c r="E41" s="185">
        <v>68.720380000000006</v>
      </c>
      <c r="F41" s="185">
        <v>74.285709999999995</v>
      </c>
      <c r="G41" s="185">
        <v>78.095240000000004</v>
      </c>
      <c r="H41" s="185">
        <v>80.476190000000003</v>
      </c>
      <c r="I41" s="185">
        <v>89.523809999999997</v>
      </c>
      <c r="J41" s="185">
        <v>89.622640000000004</v>
      </c>
      <c r="K41" s="185">
        <v>88.207549999999998</v>
      </c>
      <c r="L41" s="185">
        <v>85.849059999999994</v>
      </c>
    </row>
    <row r="42" spans="1:12" x14ac:dyDescent="0.25">
      <c r="A42" s="184" t="s">
        <v>263</v>
      </c>
      <c r="B42" s="185">
        <v>54.02843</v>
      </c>
      <c r="C42" s="185">
        <v>53.554499999999997</v>
      </c>
      <c r="D42" s="185">
        <v>48.815170000000002</v>
      </c>
      <c r="E42" s="185">
        <v>54.02843</v>
      </c>
      <c r="F42" s="185">
        <v>48.571429999999999</v>
      </c>
      <c r="G42" s="185">
        <v>54.285710000000002</v>
      </c>
      <c r="H42" s="185">
        <v>56.190480000000001</v>
      </c>
      <c r="I42" s="185">
        <v>48.571429999999999</v>
      </c>
      <c r="J42" s="185">
        <v>49.056600000000003</v>
      </c>
      <c r="K42" s="185">
        <v>64.622640000000004</v>
      </c>
      <c r="L42" s="185">
        <v>63.67924</v>
      </c>
    </row>
    <row r="43" spans="1:12" x14ac:dyDescent="0.25">
      <c r="A43" s="184" t="s">
        <v>264</v>
      </c>
      <c r="B43" s="185">
        <v>77.251180000000005</v>
      </c>
      <c r="C43" s="185">
        <v>80.568719999999999</v>
      </c>
      <c r="D43" s="185">
        <v>77.251180000000005</v>
      </c>
      <c r="E43" s="185">
        <v>74.407589999999999</v>
      </c>
      <c r="F43" s="185">
        <v>79.523809999999997</v>
      </c>
      <c r="G43" s="185">
        <v>81.428569999999993</v>
      </c>
      <c r="H43" s="185">
        <v>82.857140000000001</v>
      </c>
      <c r="I43" s="185">
        <v>76.666659999999993</v>
      </c>
      <c r="J43" s="185">
        <v>79.245289999999997</v>
      </c>
      <c r="K43" s="185">
        <v>74.528310000000005</v>
      </c>
      <c r="L43" s="185">
        <v>69.811319999999995</v>
      </c>
    </row>
    <row r="44" spans="1:12" x14ac:dyDescent="0.25">
      <c r="A44" s="184" t="s">
        <v>403</v>
      </c>
      <c r="B44" s="185">
        <v>86.729860000000002</v>
      </c>
      <c r="C44" s="185">
        <v>81.042659999999998</v>
      </c>
      <c r="D44" s="185">
        <v>88.151660000000007</v>
      </c>
      <c r="E44" s="185">
        <v>89.099530000000001</v>
      </c>
      <c r="F44" s="185">
        <v>85.714290000000005</v>
      </c>
      <c r="G44" s="185">
        <v>74.761899999999997</v>
      </c>
      <c r="H44" s="185">
        <v>71.428569999999993</v>
      </c>
      <c r="I44" s="185">
        <v>80</v>
      </c>
      <c r="J44" s="185">
        <v>70.754710000000003</v>
      </c>
      <c r="K44" s="185">
        <v>68.39622</v>
      </c>
      <c r="L44" s="185">
        <v>67.452830000000006</v>
      </c>
    </row>
    <row r="45" spans="1:12" x14ac:dyDescent="0.25">
      <c r="A45" s="184" t="s">
        <v>266</v>
      </c>
      <c r="B45" s="185">
        <v>97.156390000000002</v>
      </c>
      <c r="C45" s="185">
        <v>98.104259999999996</v>
      </c>
      <c r="D45" s="185">
        <v>98.104259999999996</v>
      </c>
      <c r="E45" s="185">
        <v>97.156390000000002</v>
      </c>
      <c r="F45" s="185">
        <v>96.190479999999994</v>
      </c>
      <c r="G45" s="185">
        <v>87.142859999999999</v>
      </c>
      <c r="H45" s="185">
        <v>83.809520000000006</v>
      </c>
      <c r="I45" s="185">
        <v>87.619050000000001</v>
      </c>
      <c r="J45" s="185">
        <v>80.188680000000005</v>
      </c>
      <c r="K45" s="185">
        <v>76.415090000000006</v>
      </c>
      <c r="L45" s="185">
        <v>82.075469999999996</v>
      </c>
    </row>
    <row r="46" spans="1:12" x14ac:dyDescent="0.25">
      <c r="A46" s="184" t="s">
        <v>267</v>
      </c>
      <c r="B46" s="185">
        <v>87.677729999999997</v>
      </c>
      <c r="C46" s="185">
        <v>92.417060000000006</v>
      </c>
      <c r="D46" s="185">
        <v>90.047389999999993</v>
      </c>
      <c r="E46" s="185">
        <v>90.047389999999993</v>
      </c>
      <c r="F46" s="185">
        <v>88.095240000000004</v>
      </c>
      <c r="G46" s="185">
        <v>80.952380000000005</v>
      </c>
      <c r="H46" s="185">
        <v>87.142859999999999</v>
      </c>
      <c r="I46" s="185">
        <v>81.904759999999996</v>
      </c>
      <c r="J46" s="185">
        <v>81.60378</v>
      </c>
      <c r="K46" s="185">
        <v>85.849059999999994</v>
      </c>
      <c r="L46" s="185">
        <v>85.377359999999996</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8"/>
  <sheetViews>
    <sheetView zoomScale="90" zoomScaleNormal="90" workbookViewId="0">
      <selection activeCell="B2" sqref="B2:E2"/>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182</v>
      </c>
      <c r="C2" s="274"/>
      <c r="D2" s="274"/>
      <c r="E2" s="274"/>
      <c r="F2" t="s">
        <v>0</v>
      </c>
    </row>
    <row r="3" spans="1:13" x14ac:dyDescent="0.25">
      <c r="A3" s="95"/>
      <c r="B3" s="96"/>
      <c r="C3" s="96"/>
      <c r="D3" s="96"/>
      <c r="E3" s="96"/>
    </row>
    <row r="4" spans="1:13" ht="90" customHeight="1" x14ac:dyDescent="0.25">
      <c r="A4" s="94" t="s">
        <v>195</v>
      </c>
      <c r="B4" s="274" t="s">
        <v>633</v>
      </c>
      <c r="C4" s="274"/>
      <c r="D4" s="274"/>
      <c r="E4" s="274"/>
    </row>
    <row r="5" spans="1:13" x14ac:dyDescent="0.25">
      <c r="A5" s="95"/>
      <c r="B5" s="96"/>
      <c r="C5" s="96"/>
      <c r="D5" s="96"/>
      <c r="E5" s="96"/>
    </row>
    <row r="6" spans="1:13" ht="45" customHeight="1" x14ac:dyDescent="0.25">
      <c r="A6" s="94" t="s">
        <v>197</v>
      </c>
      <c r="B6" s="275" t="s">
        <v>634</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45">
        <v>1</v>
      </c>
      <c r="B12" s="45">
        <v>1</v>
      </c>
      <c r="C12" s="45">
        <v>1</v>
      </c>
      <c r="D12" s="45">
        <v>1</v>
      </c>
      <c r="E12" s="45">
        <v>2</v>
      </c>
      <c r="F12" s="45">
        <v>2</v>
      </c>
      <c r="G12" s="45">
        <v>1</v>
      </c>
      <c r="H12" s="45">
        <v>1</v>
      </c>
      <c r="I12" s="45">
        <v>1</v>
      </c>
      <c r="J12" s="45">
        <v>1</v>
      </c>
      <c r="K12" s="45">
        <v>1</v>
      </c>
      <c r="L12" s="45">
        <v>1</v>
      </c>
      <c r="M12" s="45">
        <v>2</v>
      </c>
    </row>
    <row r="13" spans="1:13" x14ac:dyDescent="0.25">
      <c r="A13" s="83"/>
      <c r="B13" s="82"/>
    </row>
    <row r="14" spans="1:13" x14ac:dyDescent="0.25">
      <c r="A14" s="83" t="s">
        <v>218</v>
      </c>
      <c r="B14" s="82" t="s">
        <v>447</v>
      </c>
    </row>
    <row r="15" spans="1:13" x14ac:dyDescent="0.25">
      <c r="A15" s="83" t="s">
        <v>219</v>
      </c>
      <c r="B15" s="82" t="s">
        <v>635</v>
      </c>
    </row>
    <row r="16" spans="1:13" x14ac:dyDescent="0.25">
      <c r="A16" s="83"/>
      <c r="B16" s="82"/>
    </row>
    <row r="17" spans="1:12" x14ac:dyDescent="0.25">
      <c r="A17" s="83" t="s">
        <v>222</v>
      </c>
      <c r="B17" s="82" t="s">
        <v>636</v>
      </c>
    </row>
    <row r="18" spans="1:12" x14ac:dyDescent="0.25">
      <c r="A18" s="83"/>
      <c r="B18" s="82"/>
      <c r="C18" s="108"/>
    </row>
    <row r="19" spans="1:12" x14ac:dyDescent="0.25">
      <c r="C19">
        <v>2013</v>
      </c>
      <c r="D19">
        <v>2014</v>
      </c>
      <c r="E19">
        <v>2015</v>
      </c>
      <c r="F19">
        <v>2016</v>
      </c>
      <c r="G19">
        <v>2017</v>
      </c>
      <c r="H19">
        <v>2018</v>
      </c>
      <c r="I19">
        <v>2019</v>
      </c>
      <c r="J19">
        <v>2020</v>
      </c>
      <c r="K19">
        <v>2021</v>
      </c>
      <c r="L19">
        <v>2022</v>
      </c>
    </row>
    <row r="20" spans="1:12" x14ac:dyDescent="0.25">
      <c r="A20" s="123" t="s">
        <v>637</v>
      </c>
      <c r="B20" s="123" t="s">
        <v>638</v>
      </c>
      <c r="C20" s="123"/>
      <c r="D20" s="123"/>
      <c r="L20" s="123" t="s">
        <v>639</v>
      </c>
    </row>
    <row r="21" spans="1:12" x14ac:dyDescent="0.25">
      <c r="A21" s="123" t="s">
        <v>640</v>
      </c>
      <c r="B21" s="123" t="s">
        <v>260</v>
      </c>
      <c r="C21" s="123">
        <v>1.6</v>
      </c>
      <c r="D21" s="123">
        <v>1.6</v>
      </c>
      <c r="E21">
        <v>1.6</v>
      </c>
      <c r="F21" s="123">
        <v>1.7</v>
      </c>
      <c r="G21" s="123">
        <v>1.7</v>
      </c>
      <c r="H21" s="123">
        <v>1.7</v>
      </c>
      <c r="I21" s="123">
        <v>1.7</v>
      </c>
      <c r="J21" s="123">
        <v>1.7</v>
      </c>
      <c r="K21" s="123">
        <v>1.7</v>
      </c>
      <c r="L21" s="123">
        <v>1.7</v>
      </c>
    </row>
    <row r="22" spans="1:12" x14ac:dyDescent="0.25">
      <c r="A22" s="123" t="s">
        <v>641</v>
      </c>
      <c r="B22" s="123" t="s">
        <v>241</v>
      </c>
      <c r="C22" s="123">
        <v>1.4</v>
      </c>
      <c r="D22" s="123">
        <v>1.4</v>
      </c>
      <c r="E22">
        <v>1.4</v>
      </c>
      <c r="F22" s="123">
        <v>1.5</v>
      </c>
      <c r="G22" s="123">
        <v>1.5</v>
      </c>
      <c r="H22" s="123">
        <v>1.6</v>
      </c>
      <c r="I22" s="123">
        <v>1.6</v>
      </c>
      <c r="J22" s="123">
        <v>1.6</v>
      </c>
      <c r="K22" s="123">
        <v>1.6</v>
      </c>
      <c r="L22" s="123">
        <v>1.7</v>
      </c>
    </row>
    <row r="23" spans="1:12" x14ac:dyDescent="0.25">
      <c r="A23" s="123" t="s">
        <v>642</v>
      </c>
      <c r="B23" s="123" t="s">
        <v>242</v>
      </c>
      <c r="C23" s="123">
        <v>2.4</v>
      </c>
      <c r="D23" s="123">
        <v>2.5</v>
      </c>
      <c r="E23">
        <v>2.5</v>
      </c>
      <c r="F23" s="123">
        <v>2.5</v>
      </c>
      <c r="G23" s="123">
        <v>2.5</v>
      </c>
      <c r="H23" s="123">
        <v>2.4</v>
      </c>
      <c r="I23" s="123">
        <v>2.4</v>
      </c>
      <c r="J23" s="123">
        <v>2.4</v>
      </c>
      <c r="K23" s="123">
        <v>2.4</v>
      </c>
      <c r="L23" s="123">
        <v>2.5</v>
      </c>
    </row>
    <row r="24" spans="1:12" x14ac:dyDescent="0.25">
      <c r="A24" s="123" t="s">
        <v>643</v>
      </c>
      <c r="B24" s="123" t="s">
        <v>251</v>
      </c>
      <c r="C24" s="123">
        <v>2.2999999999999998</v>
      </c>
      <c r="D24" s="123">
        <v>2.1</v>
      </c>
      <c r="E24">
        <v>2</v>
      </c>
      <c r="F24" s="123">
        <v>2.1</v>
      </c>
      <c r="G24" s="123">
        <v>2.1</v>
      </c>
      <c r="H24" s="123">
        <v>2.1</v>
      </c>
      <c r="I24" s="123">
        <v>2.1</v>
      </c>
      <c r="J24" s="123">
        <v>2.1</v>
      </c>
      <c r="K24" s="123">
        <v>2.4</v>
      </c>
      <c r="L24" s="123">
        <v>2.2999999999999998</v>
      </c>
    </row>
    <row r="25" spans="1:12" x14ac:dyDescent="0.25">
      <c r="A25" s="123" t="s">
        <v>644</v>
      </c>
      <c r="B25" s="123" t="s">
        <v>253</v>
      </c>
      <c r="C25" s="123">
        <v>2.8</v>
      </c>
      <c r="D25" s="123">
        <v>2.8</v>
      </c>
      <c r="E25">
        <v>2.8</v>
      </c>
      <c r="F25" s="123">
        <v>2.9</v>
      </c>
      <c r="G25" s="123">
        <v>3</v>
      </c>
      <c r="H25" s="123">
        <v>2.9</v>
      </c>
      <c r="I25" s="123">
        <v>2.9</v>
      </c>
      <c r="J25" s="123">
        <v>2.9</v>
      </c>
      <c r="K25" s="123">
        <v>2.9</v>
      </c>
      <c r="L25" s="123">
        <v>2.9</v>
      </c>
    </row>
    <row r="26" spans="1:12" x14ac:dyDescent="0.25">
      <c r="A26" s="123" t="s">
        <v>645</v>
      </c>
      <c r="B26" s="123" t="s">
        <v>388</v>
      </c>
      <c r="C26" s="123">
        <v>1.4</v>
      </c>
      <c r="D26" s="123">
        <v>1.7</v>
      </c>
      <c r="E26">
        <v>1.4</v>
      </c>
      <c r="F26" s="123">
        <v>1.3</v>
      </c>
      <c r="G26" s="123">
        <v>1.2</v>
      </c>
      <c r="H26" s="123">
        <v>1.2</v>
      </c>
      <c r="I26" s="123">
        <v>1.2</v>
      </c>
      <c r="J26" s="123">
        <v>1.1000000000000001</v>
      </c>
      <c r="K26" s="123">
        <v>1.1000000000000001</v>
      </c>
      <c r="L26" s="123">
        <v>1.1000000000000001</v>
      </c>
    </row>
    <row r="27" spans="1:12" x14ac:dyDescent="0.25">
      <c r="A27" s="123" t="s">
        <v>646</v>
      </c>
      <c r="B27" s="123" t="s">
        <v>244</v>
      </c>
      <c r="C27" s="123">
        <v>0.9</v>
      </c>
      <c r="D27" s="123">
        <v>0.9</v>
      </c>
      <c r="E27">
        <v>0.9</v>
      </c>
      <c r="F27" s="123">
        <v>1.1000000000000001</v>
      </c>
      <c r="G27" s="123">
        <v>1.1000000000000001</v>
      </c>
      <c r="H27" s="123">
        <v>1.1000000000000001</v>
      </c>
      <c r="I27" s="123">
        <v>1.1000000000000001</v>
      </c>
      <c r="J27" s="123">
        <v>1.1000000000000001</v>
      </c>
      <c r="K27" s="123">
        <v>1.1000000000000001</v>
      </c>
      <c r="L27" s="123">
        <v>1.1000000000000001</v>
      </c>
    </row>
    <row r="28" spans="1:12" x14ac:dyDescent="0.25">
      <c r="A28" s="123" t="s">
        <v>647</v>
      </c>
      <c r="B28" s="123" t="s">
        <v>246</v>
      </c>
      <c r="C28" s="123">
        <v>1</v>
      </c>
      <c r="D28" s="123">
        <v>1</v>
      </c>
      <c r="E28">
        <v>1</v>
      </c>
      <c r="F28" s="123">
        <v>0.9</v>
      </c>
      <c r="G28" s="123">
        <v>1</v>
      </c>
      <c r="H28" s="123">
        <v>0.9</v>
      </c>
      <c r="I28" s="123">
        <v>0.9</v>
      </c>
      <c r="J28" s="123">
        <v>0.9</v>
      </c>
      <c r="K28" s="123">
        <v>0.8</v>
      </c>
      <c r="L28" s="123">
        <v>0.8</v>
      </c>
    </row>
    <row r="29" spans="1:12" x14ac:dyDescent="0.25">
      <c r="A29" s="123" t="s">
        <v>648</v>
      </c>
      <c r="B29" s="123" t="s">
        <v>266</v>
      </c>
      <c r="C29" s="123">
        <v>0.9</v>
      </c>
      <c r="D29" s="123">
        <v>0.9</v>
      </c>
      <c r="E29">
        <v>0.8</v>
      </c>
      <c r="F29" s="123">
        <v>0.9</v>
      </c>
      <c r="G29" s="123">
        <v>0.9</v>
      </c>
      <c r="H29" s="123">
        <v>0.9</v>
      </c>
      <c r="I29" s="123">
        <v>0.9</v>
      </c>
      <c r="J29" s="123">
        <v>0.9</v>
      </c>
      <c r="K29" s="123">
        <v>0.9</v>
      </c>
      <c r="L29" s="123">
        <v>0.9</v>
      </c>
    </row>
    <row r="30" spans="1:12" x14ac:dyDescent="0.25">
      <c r="A30" s="123" t="s">
        <v>649</v>
      </c>
      <c r="B30" s="123" t="s">
        <v>250</v>
      </c>
      <c r="C30" s="123">
        <v>2.1</v>
      </c>
      <c r="D30" s="123">
        <v>2.1</v>
      </c>
      <c r="E30" s="123">
        <v>2.1</v>
      </c>
      <c r="F30" s="123">
        <v>2.1</v>
      </c>
      <c r="G30" s="123">
        <v>2.1</v>
      </c>
      <c r="H30" s="123">
        <v>2.1</v>
      </c>
      <c r="I30" s="123">
        <v>2.1</v>
      </c>
      <c r="J30" s="123">
        <v>2.2000000000000002</v>
      </c>
      <c r="K30" s="123">
        <v>2.2000000000000002</v>
      </c>
      <c r="L30" s="123">
        <v>2.2000000000000002</v>
      </c>
    </row>
    <row r="31" spans="1:12" x14ac:dyDescent="0.25">
      <c r="A31" s="123" t="s">
        <v>650</v>
      </c>
      <c r="B31" s="123" t="s">
        <v>245</v>
      </c>
      <c r="C31" s="123">
        <v>1.9</v>
      </c>
      <c r="D31" s="123">
        <v>1.8</v>
      </c>
      <c r="E31" s="123">
        <v>1.8</v>
      </c>
      <c r="F31" s="123">
        <v>1.8</v>
      </c>
      <c r="G31" s="123">
        <v>1.9</v>
      </c>
      <c r="H31" s="123">
        <v>1.9</v>
      </c>
      <c r="I31" s="123">
        <v>1.9</v>
      </c>
      <c r="J31" s="123">
        <v>1.9</v>
      </c>
      <c r="K31" s="123">
        <v>1.9</v>
      </c>
      <c r="L31" s="123">
        <v>1.9</v>
      </c>
    </row>
    <row r="32" spans="1:12" x14ac:dyDescent="0.25">
      <c r="A32" s="123" t="s">
        <v>651</v>
      </c>
      <c r="B32" s="123" t="s">
        <v>248</v>
      </c>
      <c r="C32" s="123">
        <v>3</v>
      </c>
      <c r="D32" s="123">
        <v>2.7</v>
      </c>
      <c r="E32">
        <v>2.6</v>
      </c>
      <c r="F32" s="123">
        <v>2.6</v>
      </c>
      <c r="G32" s="123">
        <v>2.8</v>
      </c>
      <c r="H32" s="123">
        <v>2.7</v>
      </c>
      <c r="I32" s="123">
        <v>2.9</v>
      </c>
      <c r="J32" s="123">
        <v>2.9</v>
      </c>
      <c r="K32" s="123">
        <v>2.8</v>
      </c>
      <c r="L32" s="123">
        <v>2.8</v>
      </c>
    </row>
    <row r="33" spans="1:12" x14ac:dyDescent="0.25">
      <c r="A33" s="123" t="s">
        <v>652</v>
      </c>
      <c r="B33" s="123" t="s">
        <v>257</v>
      </c>
      <c r="C33" s="123">
        <v>2</v>
      </c>
      <c r="D33" s="123">
        <v>1.8</v>
      </c>
      <c r="E33">
        <v>1.9</v>
      </c>
      <c r="F33" s="123">
        <v>2.1</v>
      </c>
      <c r="G33" s="123">
        <v>1.9</v>
      </c>
      <c r="H33" s="123">
        <v>1.8</v>
      </c>
      <c r="I33" s="123">
        <v>1.8</v>
      </c>
      <c r="J33" s="123">
        <v>1.8</v>
      </c>
      <c r="K33" s="123">
        <v>1.8</v>
      </c>
      <c r="L33" s="123">
        <v>1.8</v>
      </c>
    </row>
    <row r="34" spans="1:12" x14ac:dyDescent="0.25">
      <c r="A34" s="123" t="s">
        <v>653</v>
      </c>
      <c r="B34" s="123" t="s">
        <v>247</v>
      </c>
      <c r="C34" s="123">
        <v>1.5</v>
      </c>
      <c r="D34" s="123">
        <v>1.5</v>
      </c>
      <c r="E34" s="123">
        <v>1.4</v>
      </c>
      <c r="F34" s="123">
        <v>1.4</v>
      </c>
      <c r="G34" s="123">
        <v>1.4</v>
      </c>
      <c r="H34" s="123">
        <v>1.4</v>
      </c>
      <c r="I34" s="123">
        <v>1.4</v>
      </c>
      <c r="J34" s="123">
        <v>1.5</v>
      </c>
      <c r="K34" s="123">
        <v>1.5</v>
      </c>
      <c r="L34" s="123">
        <v>1.5</v>
      </c>
    </row>
    <row r="35" spans="1:12" x14ac:dyDescent="0.25">
      <c r="A35" s="123" t="s">
        <v>654</v>
      </c>
      <c r="B35" s="123" t="s">
        <v>252</v>
      </c>
      <c r="C35" s="123">
        <v>2.5</v>
      </c>
      <c r="D35" s="123">
        <v>2.5</v>
      </c>
      <c r="E35" s="123">
        <v>2.5</v>
      </c>
      <c r="F35" s="123">
        <v>2.5</v>
      </c>
      <c r="G35" s="123">
        <v>2.5</v>
      </c>
      <c r="H35" s="123">
        <v>2.6</v>
      </c>
      <c r="I35" s="123">
        <v>2.5</v>
      </c>
      <c r="J35" s="123">
        <v>2.5</v>
      </c>
      <c r="K35" s="123">
        <v>2.4</v>
      </c>
      <c r="L35" s="123">
        <v>2.4</v>
      </c>
    </row>
    <row r="36" spans="1:12" x14ac:dyDescent="0.25">
      <c r="A36" s="123" t="s">
        <v>655</v>
      </c>
      <c r="B36" s="123" t="s">
        <v>254</v>
      </c>
      <c r="C36" s="123">
        <v>1.6</v>
      </c>
      <c r="D36" s="123">
        <v>1.5</v>
      </c>
      <c r="E36" s="123">
        <v>1.5</v>
      </c>
      <c r="F36" s="123">
        <v>1.5</v>
      </c>
      <c r="G36" s="123">
        <v>1.5</v>
      </c>
      <c r="H36" s="123">
        <v>1.5</v>
      </c>
      <c r="I36" s="123">
        <v>1.4</v>
      </c>
      <c r="J36" s="123">
        <v>1.4</v>
      </c>
      <c r="K36" s="123">
        <v>1.4</v>
      </c>
      <c r="L36" s="123">
        <v>1.4</v>
      </c>
    </row>
    <row r="37" spans="1:12" x14ac:dyDescent="0.25">
      <c r="A37" s="123" t="s">
        <v>656</v>
      </c>
      <c r="B37" s="123" t="s">
        <v>255</v>
      </c>
      <c r="C37" s="123">
        <v>1.3</v>
      </c>
      <c r="D37" s="123">
        <v>1.3</v>
      </c>
      <c r="E37" s="123">
        <v>1.3</v>
      </c>
      <c r="F37" s="123">
        <v>1.3</v>
      </c>
      <c r="G37" s="123">
        <v>1.2</v>
      </c>
      <c r="H37" s="123">
        <v>1.3</v>
      </c>
      <c r="I37" s="123">
        <v>1.3</v>
      </c>
      <c r="J37" s="123">
        <v>1.3</v>
      </c>
      <c r="K37" s="123">
        <v>1.2</v>
      </c>
      <c r="L37" s="123">
        <v>1.2</v>
      </c>
    </row>
    <row r="38" spans="1:12" x14ac:dyDescent="0.25">
      <c r="A38" s="123" t="s">
        <v>657</v>
      </c>
      <c r="B38" s="123" t="s">
        <v>256</v>
      </c>
      <c r="C38" s="123">
        <v>1</v>
      </c>
      <c r="D38" s="123">
        <v>0.9</v>
      </c>
      <c r="E38" s="123">
        <v>0.8</v>
      </c>
      <c r="F38" s="123">
        <v>0.9</v>
      </c>
      <c r="G38" s="123">
        <v>0.9</v>
      </c>
      <c r="H38" s="123">
        <v>0.9</v>
      </c>
      <c r="I38" s="123">
        <v>0.9</v>
      </c>
      <c r="J38" s="123">
        <v>0.9</v>
      </c>
      <c r="K38" s="123">
        <v>0.9</v>
      </c>
      <c r="L38" s="123">
        <v>0.9</v>
      </c>
    </row>
    <row r="39" spans="1:12" x14ac:dyDescent="0.25">
      <c r="A39" s="123" t="s">
        <v>658</v>
      </c>
      <c r="B39" s="123" t="s">
        <v>258</v>
      </c>
      <c r="C39" s="123">
        <v>1.9</v>
      </c>
      <c r="D39" s="123">
        <v>1.9</v>
      </c>
      <c r="E39" s="123">
        <v>1.8</v>
      </c>
      <c r="F39" s="123">
        <v>1.8</v>
      </c>
      <c r="G39" s="123">
        <v>1.8</v>
      </c>
      <c r="H39" s="123">
        <v>1.8</v>
      </c>
      <c r="I39" s="123">
        <v>1.8</v>
      </c>
      <c r="J39" s="123">
        <v>1.9</v>
      </c>
      <c r="K39" s="123">
        <v>1.9</v>
      </c>
      <c r="L39" s="123">
        <v>1.9</v>
      </c>
    </row>
    <row r="40" spans="1:12" x14ac:dyDescent="0.25">
      <c r="A40" s="123" t="s">
        <v>659</v>
      </c>
      <c r="B40" s="123" t="s">
        <v>259</v>
      </c>
      <c r="C40" s="123">
        <v>1.3</v>
      </c>
      <c r="D40" s="123">
        <v>1.4</v>
      </c>
      <c r="E40" s="123">
        <v>1.4</v>
      </c>
      <c r="F40" s="123">
        <v>1.4</v>
      </c>
      <c r="G40" s="123">
        <v>1.4</v>
      </c>
      <c r="H40" s="123">
        <v>1.4</v>
      </c>
      <c r="I40" s="123">
        <v>1.4</v>
      </c>
      <c r="J40" s="123">
        <v>1.4</v>
      </c>
      <c r="K40" s="123">
        <v>1.3</v>
      </c>
      <c r="L40" s="123">
        <v>1.3</v>
      </c>
    </row>
    <row r="41" spans="1:12" x14ac:dyDescent="0.25">
      <c r="A41" s="123" t="s">
        <v>660</v>
      </c>
      <c r="B41" s="123" t="s">
        <v>261</v>
      </c>
      <c r="C41" s="123">
        <v>1.9</v>
      </c>
      <c r="D41" s="123">
        <v>1.8</v>
      </c>
      <c r="E41" s="123">
        <v>1.8</v>
      </c>
      <c r="F41" s="123">
        <v>1.8</v>
      </c>
      <c r="G41" s="123">
        <v>1.7</v>
      </c>
      <c r="H41" s="123">
        <v>1.7</v>
      </c>
      <c r="I41" s="123">
        <v>1.7</v>
      </c>
      <c r="J41" s="123">
        <v>1.7</v>
      </c>
      <c r="K41" s="123">
        <v>1.6</v>
      </c>
      <c r="L41" s="123">
        <v>1.6</v>
      </c>
    </row>
    <row r="42" spans="1:12" x14ac:dyDescent="0.25">
      <c r="A42" s="123" t="s">
        <v>661</v>
      </c>
      <c r="B42" s="123" t="s">
        <v>262</v>
      </c>
      <c r="C42" s="123">
        <v>1.7</v>
      </c>
      <c r="D42" s="123">
        <v>1.7</v>
      </c>
      <c r="E42" s="123">
        <v>1.6</v>
      </c>
      <c r="F42" s="123">
        <v>1.5</v>
      </c>
      <c r="G42" s="123">
        <v>1.5</v>
      </c>
      <c r="H42" s="123">
        <v>1.5</v>
      </c>
      <c r="I42" s="123">
        <v>1.5</v>
      </c>
      <c r="J42" s="123">
        <v>1.5</v>
      </c>
      <c r="K42" s="123">
        <v>1.6</v>
      </c>
      <c r="L42" s="123">
        <v>1.6</v>
      </c>
    </row>
    <row r="43" spans="1:12" x14ac:dyDescent="0.25">
      <c r="A43" s="123" t="s">
        <v>662</v>
      </c>
      <c r="B43" s="123" t="s">
        <v>263</v>
      </c>
      <c r="C43" s="123">
        <v>2.4</v>
      </c>
      <c r="D43" s="123">
        <v>2.5</v>
      </c>
      <c r="E43" s="123">
        <v>2.2999999999999998</v>
      </c>
      <c r="F43" s="123">
        <v>2.2999999999999998</v>
      </c>
      <c r="G43" s="123">
        <v>2.4</v>
      </c>
      <c r="H43" s="123">
        <v>2.5</v>
      </c>
      <c r="I43" s="123">
        <v>2.4</v>
      </c>
      <c r="J43" s="123">
        <v>2.4</v>
      </c>
      <c r="K43" s="123">
        <v>2.4</v>
      </c>
      <c r="L43" s="123">
        <v>2.4</v>
      </c>
    </row>
    <row r="44" spans="1:12" x14ac:dyDescent="0.25">
      <c r="A44" s="123" t="s">
        <v>663</v>
      </c>
      <c r="B44" s="123" t="s">
        <v>265</v>
      </c>
      <c r="C44" s="123">
        <v>1.7</v>
      </c>
      <c r="D44" s="123">
        <v>1.7</v>
      </c>
      <c r="E44" s="123">
        <v>1.6</v>
      </c>
      <c r="F44" s="123">
        <v>1.6</v>
      </c>
      <c r="G44" s="123">
        <v>1.6</v>
      </c>
      <c r="H44" s="123">
        <v>1.6</v>
      </c>
      <c r="I44" s="123">
        <v>1.5</v>
      </c>
      <c r="J44" s="123">
        <v>1.5</v>
      </c>
      <c r="K44" s="123">
        <v>1.5</v>
      </c>
      <c r="L44" s="123">
        <v>1.5</v>
      </c>
    </row>
    <row r="45" spans="1:12" x14ac:dyDescent="0.25">
      <c r="A45" s="123" t="s">
        <v>664</v>
      </c>
      <c r="B45" s="123" t="s">
        <v>264</v>
      </c>
      <c r="C45" s="123">
        <v>1.4</v>
      </c>
      <c r="D45" s="123">
        <v>1.2</v>
      </c>
      <c r="E45" s="123">
        <v>1.3</v>
      </c>
      <c r="F45" s="123">
        <v>1.2</v>
      </c>
      <c r="G45" s="123">
        <v>1.2</v>
      </c>
      <c r="H45" s="123">
        <v>1.2</v>
      </c>
      <c r="I45" s="123">
        <v>1.2</v>
      </c>
      <c r="J45" s="123">
        <v>1.2</v>
      </c>
      <c r="K45" s="123">
        <v>1.2</v>
      </c>
      <c r="L45" s="123">
        <v>1.2</v>
      </c>
    </row>
    <row r="46" spans="1:12" x14ac:dyDescent="0.25">
      <c r="A46" s="123" t="s">
        <v>665</v>
      </c>
      <c r="B46" s="123" t="s">
        <v>249</v>
      </c>
      <c r="C46" s="123">
        <v>1.8</v>
      </c>
      <c r="D46" s="123">
        <v>1.8</v>
      </c>
      <c r="E46" s="123">
        <v>1.8</v>
      </c>
      <c r="F46" s="123">
        <v>1.7</v>
      </c>
      <c r="G46" s="123">
        <v>1.8</v>
      </c>
      <c r="H46" s="123">
        <v>1.9</v>
      </c>
      <c r="I46">
        <v>2</v>
      </c>
      <c r="J46">
        <v>2</v>
      </c>
      <c r="K46" s="123">
        <v>2.1</v>
      </c>
      <c r="L46" s="123">
        <v>2.1</v>
      </c>
    </row>
    <row r="47" spans="1:12" x14ac:dyDescent="0.25">
      <c r="A47" s="123" t="s">
        <v>666</v>
      </c>
      <c r="B47" s="123" t="s">
        <v>267</v>
      </c>
      <c r="C47" s="123">
        <v>1.3</v>
      </c>
      <c r="D47" s="123">
        <v>1.2</v>
      </c>
      <c r="E47" s="123">
        <v>1.3</v>
      </c>
      <c r="F47" s="123">
        <v>1.4</v>
      </c>
      <c r="G47" s="123">
        <v>1.4</v>
      </c>
      <c r="H47" s="123">
        <v>1.4</v>
      </c>
      <c r="I47" s="123">
        <v>1.4</v>
      </c>
      <c r="J47" s="123">
        <v>1.4</v>
      </c>
      <c r="K47" s="123">
        <v>1.4</v>
      </c>
      <c r="L47" s="123">
        <v>1.4</v>
      </c>
    </row>
    <row r="48" spans="1:12" x14ac:dyDescent="0.25">
      <c r="B48" s="123" t="s">
        <v>20</v>
      </c>
      <c r="C48" s="123">
        <v>1.7</v>
      </c>
      <c r="D48" s="123">
        <v>1.7</v>
      </c>
      <c r="E48" s="123">
        <v>1.7</v>
      </c>
      <c r="F48" s="123">
        <v>1.7</v>
      </c>
      <c r="G48" s="123">
        <v>1.7</v>
      </c>
      <c r="H48" s="123">
        <v>1.7</v>
      </c>
      <c r="I48" s="123">
        <v>1.7</v>
      </c>
      <c r="J48" s="123">
        <v>1.7</v>
      </c>
      <c r="K48" s="123">
        <v>1.7</v>
      </c>
      <c r="L48" s="123">
        <v>1.7</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4"/>
  <sheetViews>
    <sheetView workbookViewId="0">
      <selection activeCell="L198" sqref="L198"/>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667</v>
      </c>
      <c r="C2" s="274"/>
      <c r="D2" s="274"/>
      <c r="E2" s="274"/>
    </row>
    <row r="3" spans="1:13" x14ac:dyDescent="0.25">
      <c r="A3" s="95"/>
      <c r="B3" s="96"/>
      <c r="C3" s="96"/>
      <c r="D3" s="96"/>
      <c r="E3" s="96"/>
    </row>
    <row r="4" spans="1:13" ht="90" customHeight="1" x14ac:dyDescent="0.25">
      <c r="A4" s="94" t="s">
        <v>195</v>
      </c>
      <c r="B4" s="274" t="s">
        <v>668</v>
      </c>
      <c r="C4" s="274"/>
      <c r="D4" s="274"/>
      <c r="E4" s="274"/>
    </row>
    <row r="5" spans="1:13" x14ac:dyDescent="0.25">
      <c r="A5" s="95"/>
      <c r="B5" s="96"/>
      <c r="C5" s="96"/>
      <c r="D5" s="96"/>
      <c r="E5" s="96"/>
    </row>
    <row r="6" spans="1:13" ht="45" customHeight="1" x14ac:dyDescent="0.25">
      <c r="A6" s="94" t="s">
        <v>197</v>
      </c>
      <c r="B6" s="275" t="s">
        <v>669</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57</v>
      </c>
    </row>
    <row r="15" spans="1:13" x14ac:dyDescent="0.25">
      <c r="A15" s="83" t="s">
        <v>219</v>
      </c>
      <c r="B15" s="82" t="s">
        <v>667</v>
      </c>
    </row>
    <row r="16" spans="1:13" x14ac:dyDescent="0.25">
      <c r="A16" s="83" t="s">
        <v>221</v>
      </c>
      <c r="B16" s="82"/>
    </row>
    <row r="17" spans="1:12" x14ac:dyDescent="0.25">
      <c r="A17" s="83" t="s">
        <v>222</v>
      </c>
      <c r="B17" s="82" t="s">
        <v>670</v>
      </c>
    </row>
    <row r="18" spans="1:12" x14ac:dyDescent="0.25">
      <c r="A18" s="83"/>
      <c r="B18" s="82"/>
    </row>
    <row r="19" spans="1:12" x14ac:dyDescent="0.25">
      <c r="A19" s="124" t="s">
        <v>451</v>
      </c>
      <c r="B19" s="124" t="s">
        <v>671</v>
      </c>
    </row>
    <row r="20" spans="1:12" x14ac:dyDescent="0.25">
      <c r="A20" s="124" t="s">
        <v>672</v>
      </c>
      <c r="B20" s="124" t="s">
        <v>286</v>
      </c>
    </row>
    <row r="21" spans="1:12" x14ac:dyDescent="0.25">
      <c r="A21" s="124" t="s">
        <v>673</v>
      </c>
      <c r="B21" s="124" t="s">
        <v>286</v>
      </c>
    </row>
    <row r="22" spans="1:12" x14ac:dyDescent="0.25">
      <c r="A22" s="124" t="s">
        <v>526</v>
      </c>
      <c r="B22" s="124" t="s">
        <v>670</v>
      </c>
    </row>
    <row r="24" spans="1:12" x14ac:dyDescent="0.25">
      <c r="B24" s="125" t="s">
        <v>674</v>
      </c>
      <c r="C24" s="125" t="s">
        <v>225</v>
      </c>
      <c r="D24" s="125" t="s">
        <v>226</v>
      </c>
      <c r="E24" s="125" t="s">
        <v>227</v>
      </c>
      <c r="F24" s="125" t="s">
        <v>228</v>
      </c>
      <c r="G24" s="125" t="s">
        <v>229</v>
      </c>
      <c r="H24" s="125" t="s">
        <v>230</v>
      </c>
      <c r="I24" s="125" t="s">
        <v>231</v>
      </c>
      <c r="J24" s="125" t="s">
        <v>232</v>
      </c>
      <c r="K24" s="125" t="s">
        <v>233</v>
      </c>
      <c r="L24" s="125" t="s">
        <v>234</v>
      </c>
    </row>
    <row r="25" spans="1:12" x14ac:dyDescent="0.25">
      <c r="B25" s="125" t="s">
        <v>239</v>
      </c>
      <c r="C25" s="126">
        <v>3333308</v>
      </c>
      <c r="D25" s="126">
        <v>3195200</v>
      </c>
      <c r="E25" s="126">
        <v>2941494</v>
      </c>
      <c r="F25" s="126">
        <v>2883853</v>
      </c>
      <c r="G25" s="126">
        <v>2979661</v>
      </c>
      <c r="H25" s="126">
        <v>2978564</v>
      </c>
      <c r="I25" s="126">
        <v>3061165</v>
      </c>
      <c r="J25" s="126">
        <v>3119963</v>
      </c>
      <c r="K25" s="126">
        <v>3128160</v>
      </c>
      <c r="L25" s="126">
        <v>3144358</v>
      </c>
    </row>
    <row r="26" spans="1:12" x14ac:dyDescent="0.25">
      <c r="B26" s="125" t="s">
        <v>241</v>
      </c>
      <c r="C26" s="126">
        <v>67337</v>
      </c>
      <c r="D26" s="126">
        <v>65108</v>
      </c>
      <c r="E26" s="126">
        <v>58467</v>
      </c>
      <c r="F26" s="126">
        <v>56471</v>
      </c>
      <c r="G26" s="126">
        <v>65639</v>
      </c>
      <c r="H26" s="126">
        <v>63927</v>
      </c>
      <c r="I26" s="126">
        <v>70738</v>
      </c>
      <c r="J26" s="126">
        <v>70954</v>
      </c>
      <c r="K26" s="126">
        <v>72136</v>
      </c>
      <c r="L26" s="126">
        <v>68793</v>
      </c>
    </row>
    <row r="27" spans="1:12" x14ac:dyDescent="0.25">
      <c r="B27" s="125" t="s">
        <v>242</v>
      </c>
      <c r="C27" s="126">
        <v>2423</v>
      </c>
      <c r="D27" s="126">
        <v>2351</v>
      </c>
      <c r="E27" s="126">
        <v>2376</v>
      </c>
      <c r="F27" s="126">
        <v>2251</v>
      </c>
      <c r="G27" s="126">
        <v>2363</v>
      </c>
      <c r="H27" s="126">
        <v>2385</v>
      </c>
      <c r="I27" s="126">
        <v>2269</v>
      </c>
      <c r="J27" s="126">
        <v>2323</v>
      </c>
      <c r="K27" s="126">
        <v>2342</v>
      </c>
      <c r="L27" s="126">
        <v>2247</v>
      </c>
    </row>
    <row r="28" spans="1:12" x14ac:dyDescent="0.25">
      <c r="B28" s="125" t="s">
        <v>243</v>
      </c>
      <c r="C28" s="126">
        <v>65230</v>
      </c>
      <c r="D28" s="126">
        <v>42669</v>
      </c>
      <c r="E28" s="126">
        <v>41419</v>
      </c>
      <c r="F28" s="126">
        <v>44200</v>
      </c>
      <c r="G28" s="126">
        <v>42424</v>
      </c>
      <c r="H28" s="126">
        <v>42761</v>
      </c>
      <c r="I28" s="126">
        <v>45388</v>
      </c>
      <c r="J28" s="126">
        <v>45104</v>
      </c>
      <c r="K28" s="126">
        <v>44364</v>
      </c>
      <c r="L28" s="126">
        <v>42416</v>
      </c>
    </row>
    <row r="29" spans="1:12" x14ac:dyDescent="0.25">
      <c r="B29" s="125" t="s">
        <v>244</v>
      </c>
      <c r="C29" s="126">
        <v>62564</v>
      </c>
      <c r="D29" s="126">
        <v>57685</v>
      </c>
      <c r="E29" s="126">
        <v>57808</v>
      </c>
      <c r="F29" s="126">
        <v>55970</v>
      </c>
      <c r="G29" s="126">
        <v>54195</v>
      </c>
      <c r="H29" s="126">
        <v>50310</v>
      </c>
      <c r="I29" s="126">
        <v>49473</v>
      </c>
      <c r="J29" s="126">
        <v>48870</v>
      </c>
      <c r="K29" s="126">
        <v>50222</v>
      </c>
      <c r="L29" s="126">
        <v>50218</v>
      </c>
    </row>
    <row r="30" spans="1:12" x14ac:dyDescent="0.25">
      <c r="B30" s="125" t="s">
        <v>480</v>
      </c>
      <c r="C30" s="126">
        <v>931014</v>
      </c>
      <c r="D30" s="126">
        <v>887356</v>
      </c>
      <c r="E30" s="126">
        <v>855181</v>
      </c>
      <c r="F30" s="126">
        <v>852505</v>
      </c>
      <c r="G30" s="126">
        <v>847870</v>
      </c>
      <c r="H30" s="126">
        <v>844991</v>
      </c>
      <c r="I30" s="126">
        <v>863396</v>
      </c>
      <c r="J30" s="126">
        <v>878955</v>
      </c>
      <c r="K30" s="126">
        <v>877898</v>
      </c>
      <c r="L30" s="126">
        <v>867949</v>
      </c>
    </row>
    <row r="31" spans="1:12" x14ac:dyDescent="0.25">
      <c r="B31" s="125" t="s">
        <v>246</v>
      </c>
      <c r="C31" s="126">
        <v>5573</v>
      </c>
      <c r="D31" s="126">
        <v>5944</v>
      </c>
      <c r="E31" s="126">
        <v>5861</v>
      </c>
      <c r="F31" s="126">
        <v>6195</v>
      </c>
      <c r="G31" s="126">
        <v>6304</v>
      </c>
      <c r="H31" s="126">
        <v>6313</v>
      </c>
      <c r="I31" s="126">
        <v>6380</v>
      </c>
      <c r="J31" s="126">
        <v>6287</v>
      </c>
      <c r="K31" s="126">
        <v>6242</v>
      </c>
      <c r="L31" s="126">
        <v>6195</v>
      </c>
    </row>
    <row r="32" spans="1:12" x14ac:dyDescent="0.25">
      <c r="B32" s="125" t="s">
        <v>247</v>
      </c>
      <c r="C32" s="126">
        <v>19336</v>
      </c>
      <c r="D32" s="126">
        <v>16797</v>
      </c>
      <c r="E32" s="126">
        <v>15327</v>
      </c>
      <c r="F32" s="126">
        <v>18089</v>
      </c>
      <c r="G32" s="126">
        <v>18162</v>
      </c>
      <c r="H32" s="126">
        <v>16730</v>
      </c>
      <c r="I32" s="126">
        <v>14131</v>
      </c>
      <c r="J32" s="126">
        <v>22166</v>
      </c>
      <c r="K32" s="126">
        <v>18124</v>
      </c>
      <c r="L32" s="126">
        <v>13293</v>
      </c>
    </row>
    <row r="33" spans="2:12" x14ac:dyDescent="0.25">
      <c r="B33" s="125" t="s">
        <v>248</v>
      </c>
      <c r="C33" s="126">
        <v>15493</v>
      </c>
      <c r="D33" s="126">
        <v>13527</v>
      </c>
      <c r="E33" s="126">
        <v>11109</v>
      </c>
      <c r="F33" s="126">
        <v>9698</v>
      </c>
      <c r="G33" s="126">
        <v>3438</v>
      </c>
      <c r="H33" s="126">
        <v>3777</v>
      </c>
      <c r="I33" s="126">
        <v>4020</v>
      </c>
      <c r="J33" s="126">
        <v>4255</v>
      </c>
      <c r="K33" s="126">
        <v>4530</v>
      </c>
      <c r="L33" s="126">
        <v>5162</v>
      </c>
    </row>
    <row r="34" spans="2:12" x14ac:dyDescent="0.25">
      <c r="B34" s="125" t="s">
        <v>249</v>
      </c>
      <c r="C34" s="126">
        <v>494127</v>
      </c>
      <c r="D34" s="126">
        <v>18</v>
      </c>
      <c r="E34" s="126">
        <v>356110</v>
      </c>
      <c r="F34" s="126">
        <v>370446</v>
      </c>
      <c r="G34" s="126">
        <v>387719</v>
      </c>
      <c r="H34" s="126">
        <v>414100</v>
      </c>
      <c r="I34" s="126">
        <v>432348</v>
      </c>
      <c r="J34" s="126">
        <v>453754</v>
      </c>
      <c r="K34" s="126">
        <v>465550</v>
      </c>
      <c r="L34" s="126">
        <v>489990</v>
      </c>
    </row>
    <row r="35" spans="2:12" x14ac:dyDescent="0.25">
      <c r="B35" s="125" t="s">
        <v>250</v>
      </c>
      <c r="C35" s="126">
        <v>593529</v>
      </c>
      <c r="D35" s="126">
        <v>612356</v>
      </c>
      <c r="E35" s="126">
        <v>587666</v>
      </c>
      <c r="F35" s="126">
        <v>567960</v>
      </c>
      <c r="G35" s="126">
        <v>725251</v>
      </c>
      <c r="H35" s="126">
        <v>731715</v>
      </c>
      <c r="I35" s="126">
        <v>750265</v>
      </c>
      <c r="J35" s="126">
        <v>753741</v>
      </c>
      <c r="K35" s="126">
        <v>772452</v>
      </c>
      <c r="L35" s="126">
        <v>779623</v>
      </c>
    </row>
    <row r="36" spans="2:12" x14ac:dyDescent="0.25">
      <c r="B36" s="125" t="s">
        <v>251</v>
      </c>
      <c r="C36" s="126">
        <v>11938</v>
      </c>
      <c r="D36" s="126">
        <v>13606</v>
      </c>
      <c r="E36" s="126">
        <v>11207</v>
      </c>
      <c r="F36" s="126">
        <v>11738</v>
      </c>
      <c r="G36" s="126">
        <v>11695</v>
      </c>
      <c r="H36" s="126">
        <v>13175</v>
      </c>
      <c r="I36" s="126">
        <v>13296</v>
      </c>
      <c r="J36" s="126">
        <v>14201</v>
      </c>
      <c r="K36" s="126">
        <v>12091</v>
      </c>
      <c r="L36" s="126">
        <v>10416</v>
      </c>
    </row>
    <row r="37" spans="2:12" x14ac:dyDescent="0.25">
      <c r="B37" s="125" t="s">
        <v>252</v>
      </c>
      <c r="C37" s="126">
        <v>438539</v>
      </c>
      <c r="D37" s="126">
        <v>406509</v>
      </c>
      <c r="E37" s="126">
        <v>359967</v>
      </c>
      <c r="F37" s="126">
        <v>329921</v>
      </c>
      <c r="G37" s="126">
        <v>313834</v>
      </c>
      <c r="H37" s="126">
        <v>295705</v>
      </c>
      <c r="I37" s="126">
        <v>296448</v>
      </c>
      <c r="J37" s="126">
        <v>294645</v>
      </c>
      <c r="K37" s="126">
        <v>292026</v>
      </c>
      <c r="L37" s="126">
        <v>289774</v>
      </c>
    </row>
    <row r="38" spans="2:12" x14ac:dyDescent="0.25">
      <c r="B38" s="125" t="s">
        <v>253</v>
      </c>
      <c r="C38" s="126">
        <v>2184</v>
      </c>
      <c r="D38" s="126">
        <v>2010</v>
      </c>
      <c r="E38" s="126">
        <v>1741</v>
      </c>
      <c r="F38" s="126">
        <v>1538</v>
      </c>
      <c r="G38" s="126">
        <v>1618</v>
      </c>
      <c r="H38" s="126">
        <v>1596</v>
      </c>
      <c r="I38" s="126">
        <v>1905</v>
      </c>
      <c r="J38" s="126">
        <v>2070</v>
      </c>
      <c r="K38" s="126">
        <v>2156</v>
      </c>
      <c r="L38" s="126">
        <v>2168</v>
      </c>
    </row>
    <row r="39" spans="2:12" x14ac:dyDescent="0.25">
      <c r="B39" s="125" t="s">
        <v>254</v>
      </c>
      <c r="C39" s="126">
        <v>1220</v>
      </c>
      <c r="D39" s="126">
        <v>1387</v>
      </c>
      <c r="E39" s="126">
        <v>1541</v>
      </c>
      <c r="F39" s="126">
        <v>1738</v>
      </c>
      <c r="G39" s="126">
        <v>1766</v>
      </c>
      <c r="H39" s="126">
        <v>1735</v>
      </c>
      <c r="I39" s="126">
        <v>1848</v>
      </c>
      <c r="J39" s="126">
        <v>1916</v>
      </c>
      <c r="K39" s="126">
        <v>2198</v>
      </c>
      <c r="L39" s="126">
        <v>2274</v>
      </c>
    </row>
    <row r="40" spans="2:12" x14ac:dyDescent="0.25">
      <c r="B40" s="125" t="s">
        <v>255</v>
      </c>
      <c r="C40" s="126">
        <v>2316</v>
      </c>
      <c r="D40" s="126">
        <v>2676</v>
      </c>
      <c r="E40" s="126">
        <v>2866</v>
      </c>
      <c r="F40" s="126">
        <v>3101</v>
      </c>
      <c r="G40" s="126">
        <v>3175</v>
      </c>
      <c r="H40" s="126">
        <v>3332</v>
      </c>
      <c r="I40" s="126">
        <v>3585</v>
      </c>
      <c r="J40" s="126">
        <v>4010</v>
      </c>
      <c r="K40" s="126">
        <v>3871</v>
      </c>
      <c r="L40" s="126">
        <v>4703</v>
      </c>
    </row>
    <row r="41" spans="2:12" x14ac:dyDescent="0.25">
      <c r="B41" s="125" t="s">
        <v>256</v>
      </c>
      <c r="C41" s="126">
        <v>6998</v>
      </c>
      <c r="D41" s="126">
        <v>7142</v>
      </c>
      <c r="E41" s="126">
        <v>7177</v>
      </c>
      <c r="F41" s="126">
        <v>7061</v>
      </c>
      <c r="G41" s="126">
        <v>7193</v>
      </c>
      <c r="H41" s="126">
        <v>7372</v>
      </c>
      <c r="I41" s="126">
        <v>7174</v>
      </c>
      <c r="J41" s="126">
        <v>6694</v>
      </c>
      <c r="K41" s="126">
        <v>7331</v>
      </c>
      <c r="L41" s="126">
        <v>7282</v>
      </c>
    </row>
    <row r="42" spans="2:12" x14ac:dyDescent="0.25">
      <c r="B42" s="125" t="s">
        <v>257</v>
      </c>
      <c r="C42" s="126">
        <v>20085</v>
      </c>
      <c r="D42" s="126">
        <v>17384</v>
      </c>
      <c r="E42" s="126">
        <v>20542</v>
      </c>
      <c r="F42" s="126">
        <v>18954</v>
      </c>
      <c r="G42" s="126">
        <v>19572</v>
      </c>
      <c r="H42" s="126">
        <v>20932</v>
      </c>
      <c r="I42" s="126">
        <v>27517</v>
      </c>
      <c r="J42" s="126">
        <v>25550</v>
      </c>
      <c r="K42" s="126">
        <v>23589</v>
      </c>
      <c r="L42" s="126">
        <v>23886</v>
      </c>
    </row>
    <row r="43" spans="2:12" x14ac:dyDescent="0.25">
      <c r="B43" s="125" t="s">
        <v>258</v>
      </c>
      <c r="C43" s="126">
        <v>2754</v>
      </c>
      <c r="D43" s="126">
        <v>2460</v>
      </c>
      <c r="E43" s="126">
        <v>2536</v>
      </c>
      <c r="F43" s="126">
        <v>2605</v>
      </c>
      <c r="G43" s="126">
        <v>2636</v>
      </c>
      <c r="H43" s="126">
        <v>2294</v>
      </c>
      <c r="I43" s="126">
        <v>1825</v>
      </c>
      <c r="J43" s="126">
        <v>1847</v>
      </c>
      <c r="K43" s="126">
        <v>2005</v>
      </c>
      <c r="L43" s="126">
        <v>2205</v>
      </c>
    </row>
    <row r="44" spans="2:12" x14ac:dyDescent="0.25">
      <c r="B44" s="125" t="s">
        <v>259</v>
      </c>
      <c r="C44" s="126">
        <v>183084</v>
      </c>
      <c r="D44" s="126">
        <v>170664</v>
      </c>
      <c r="E44" s="126">
        <v>165468</v>
      </c>
      <c r="F44" s="126">
        <v>152256</v>
      </c>
      <c r="G44" s="126">
        <v>88009</v>
      </c>
      <c r="H44" s="126">
        <v>72864</v>
      </c>
      <c r="I44" s="126">
        <v>81201</v>
      </c>
      <c r="J44" s="126">
        <v>93348</v>
      </c>
      <c r="K44" s="126">
        <v>91224</v>
      </c>
      <c r="L44" s="126">
        <v>92875</v>
      </c>
    </row>
    <row r="45" spans="2:12" x14ac:dyDescent="0.25">
      <c r="B45" s="125" t="s">
        <v>260</v>
      </c>
      <c r="C45" s="126">
        <v>78595</v>
      </c>
      <c r="D45" s="126">
        <v>70551</v>
      </c>
      <c r="E45" s="126">
        <v>67169</v>
      </c>
      <c r="F45" s="126">
        <v>64789</v>
      </c>
      <c r="G45" s="126">
        <v>65544</v>
      </c>
      <c r="H45" s="126">
        <v>61361</v>
      </c>
      <c r="I45" s="126">
        <v>63011</v>
      </c>
      <c r="J45" s="126">
        <v>61964</v>
      </c>
      <c r="K45" s="126">
        <v>63353</v>
      </c>
      <c r="L45" s="126">
        <v>61015</v>
      </c>
    </row>
    <row r="46" spans="2:12" x14ac:dyDescent="0.25">
      <c r="B46" s="125" t="s">
        <v>261</v>
      </c>
      <c r="C46" s="126">
        <v>86271</v>
      </c>
      <c r="D46" s="126">
        <v>88145</v>
      </c>
      <c r="E46" s="126">
        <v>87095</v>
      </c>
      <c r="F46" s="126">
        <v>77616</v>
      </c>
      <c r="G46" s="126">
        <v>76537</v>
      </c>
      <c r="H46" s="126">
        <v>82184</v>
      </c>
      <c r="I46" s="126">
        <v>84280</v>
      </c>
      <c r="J46" s="126">
        <v>84658</v>
      </c>
      <c r="K46" s="126">
        <v>78160</v>
      </c>
      <c r="L46" s="126">
        <v>81486</v>
      </c>
    </row>
    <row r="47" spans="2:12" x14ac:dyDescent="0.25">
      <c r="B47" s="125" t="s">
        <v>262</v>
      </c>
      <c r="C47" s="126">
        <v>130475</v>
      </c>
      <c r="D47" s="126">
        <v>126104</v>
      </c>
      <c r="E47" s="126">
        <v>113348</v>
      </c>
      <c r="F47" s="126">
        <v>123297</v>
      </c>
      <c r="G47" s="126">
        <v>130313</v>
      </c>
      <c r="H47" s="126">
        <v>134539</v>
      </c>
      <c r="I47" s="126">
        <v>135171</v>
      </c>
      <c r="J47" s="126">
        <v>135628</v>
      </c>
      <c r="K47" s="126">
        <v>130537</v>
      </c>
      <c r="L47" s="126">
        <v>131821</v>
      </c>
    </row>
    <row r="48" spans="2:12" x14ac:dyDescent="0.25">
      <c r="B48" s="125" t="s">
        <v>263</v>
      </c>
      <c r="C48" s="126">
        <v>4103</v>
      </c>
      <c r="D48" s="126">
        <v>3516</v>
      </c>
      <c r="E48" s="126">
        <v>3557</v>
      </c>
      <c r="F48" s="126">
        <v>3722</v>
      </c>
      <c r="G48" s="126">
        <v>3668</v>
      </c>
      <c r="H48" s="126">
        <v>4194</v>
      </c>
      <c r="I48" s="126">
        <v>4424</v>
      </c>
      <c r="J48" s="126">
        <v>4732</v>
      </c>
      <c r="K48" s="126">
        <v>4858</v>
      </c>
      <c r="L48" s="126">
        <v>4936</v>
      </c>
    </row>
    <row r="49" spans="2:12" x14ac:dyDescent="0.25">
      <c r="B49" s="125" t="s">
        <v>264</v>
      </c>
      <c r="C49" s="126">
        <v>16391</v>
      </c>
      <c r="D49" s="126">
        <v>15001</v>
      </c>
      <c r="E49" s="126">
        <v>14319</v>
      </c>
      <c r="F49" s="126">
        <v>12557</v>
      </c>
      <c r="G49" s="126">
        <v>12339</v>
      </c>
      <c r="H49" s="126">
        <v>12471</v>
      </c>
      <c r="I49" s="126">
        <v>12176</v>
      </c>
      <c r="J49" s="126">
        <v>13304</v>
      </c>
      <c r="K49" s="126">
        <v>13141</v>
      </c>
      <c r="L49" s="126">
        <v>13080</v>
      </c>
    </row>
    <row r="50" spans="2:12" x14ac:dyDescent="0.25">
      <c r="B50" s="125" t="s">
        <v>265</v>
      </c>
      <c r="C50" s="126">
        <v>9174</v>
      </c>
      <c r="D50" s="126">
        <v>8826</v>
      </c>
      <c r="E50" s="126">
        <v>8536</v>
      </c>
      <c r="F50" s="126">
        <v>8796</v>
      </c>
      <c r="G50" s="126">
        <v>8592</v>
      </c>
      <c r="H50" s="126">
        <v>9302</v>
      </c>
      <c r="I50" s="126">
        <v>9859</v>
      </c>
      <c r="J50" s="126">
        <v>10134</v>
      </c>
      <c r="K50" s="126">
        <v>10185</v>
      </c>
      <c r="L50" s="126">
        <v>9699</v>
      </c>
    </row>
    <row r="51" spans="2:12" x14ac:dyDescent="0.25">
      <c r="B51" s="125" t="s">
        <v>266</v>
      </c>
      <c r="C51" s="126">
        <v>48300</v>
      </c>
      <c r="D51" s="126">
        <v>52935</v>
      </c>
      <c r="E51" s="126">
        <v>46958</v>
      </c>
      <c r="F51" s="126">
        <v>47454</v>
      </c>
      <c r="G51" s="126">
        <v>44469</v>
      </c>
      <c r="H51" s="126">
        <v>41860</v>
      </c>
      <c r="I51" s="126">
        <v>41141</v>
      </c>
      <c r="J51" s="126">
        <v>42048</v>
      </c>
      <c r="K51" s="126">
        <v>41063</v>
      </c>
      <c r="L51" s="126">
        <v>40132</v>
      </c>
    </row>
    <row r="52" spans="2:12" x14ac:dyDescent="0.25">
      <c r="B52" s="125" t="s">
        <v>267</v>
      </c>
      <c r="C52" s="126">
        <v>34255</v>
      </c>
      <c r="D52" s="126">
        <v>34649</v>
      </c>
      <c r="E52" s="126">
        <v>36143</v>
      </c>
      <c r="F52" s="126">
        <v>36223</v>
      </c>
      <c r="G52" s="126">
        <v>35336</v>
      </c>
      <c r="H52" s="126">
        <v>36396</v>
      </c>
      <c r="I52" s="126">
        <v>37895</v>
      </c>
      <c r="J52" s="126">
        <v>36805</v>
      </c>
      <c r="K52" s="126">
        <v>36507</v>
      </c>
      <c r="L52" s="126">
        <v>40720</v>
      </c>
    </row>
    <row r="53" spans="2:12" x14ac:dyDescent="0.25">
      <c r="B53" s="125" t="s">
        <v>555</v>
      </c>
      <c r="C53" s="127" t="s">
        <v>240</v>
      </c>
      <c r="D53" s="127" t="s">
        <v>240</v>
      </c>
      <c r="E53" s="126">
        <v>1580</v>
      </c>
      <c r="F53" s="127" t="s">
        <v>240</v>
      </c>
      <c r="G53" s="127" t="s">
        <v>240</v>
      </c>
      <c r="H53" s="127" t="s">
        <v>240</v>
      </c>
      <c r="I53" s="127" t="s">
        <v>240</v>
      </c>
      <c r="J53" s="127" t="s">
        <v>240</v>
      </c>
      <c r="K53" s="127" t="s">
        <v>240</v>
      </c>
      <c r="L53" s="127" t="s">
        <v>240</v>
      </c>
    </row>
    <row r="54" spans="2:12" x14ac:dyDescent="0.25">
      <c r="B54" s="125" t="s">
        <v>557</v>
      </c>
      <c r="C54" s="126">
        <v>38706</v>
      </c>
      <c r="D54" s="126">
        <v>26464</v>
      </c>
      <c r="E54" s="126">
        <v>45715</v>
      </c>
      <c r="F54" s="126">
        <v>22855</v>
      </c>
      <c r="G54" s="126">
        <v>10169</v>
      </c>
      <c r="H54" s="126">
        <v>10825</v>
      </c>
      <c r="I54" s="126">
        <v>10195</v>
      </c>
      <c r="J54" s="126">
        <v>10048</v>
      </c>
      <c r="K54" s="126">
        <v>10562</v>
      </c>
      <c r="L54" s="126">
        <v>9976</v>
      </c>
    </row>
    <row r="55" spans="2:12" x14ac:dyDescent="0.25">
      <c r="B55" s="125" t="s">
        <v>570</v>
      </c>
      <c r="C55" s="126">
        <v>79282</v>
      </c>
      <c r="D55" s="126">
        <v>84264</v>
      </c>
      <c r="E55" s="126">
        <v>85491</v>
      </c>
      <c r="F55" s="126">
        <v>86116</v>
      </c>
      <c r="G55" s="126">
        <v>86420</v>
      </c>
      <c r="H55" s="126">
        <v>85708</v>
      </c>
      <c r="I55" s="126">
        <v>87465</v>
      </c>
      <c r="J55" s="126">
        <v>89261</v>
      </c>
      <c r="K55" s="126">
        <v>92941</v>
      </c>
      <c r="L55" s="126">
        <v>95310</v>
      </c>
    </row>
    <row r="56" spans="2:12" x14ac:dyDescent="0.25">
      <c r="B56" s="125" t="s">
        <v>558</v>
      </c>
      <c r="C56" s="126">
        <v>252769</v>
      </c>
      <c r="D56" s="126">
        <v>245690</v>
      </c>
      <c r="E56" s="126">
        <v>227837</v>
      </c>
      <c r="F56" s="126">
        <v>244069</v>
      </c>
      <c r="G56" s="126">
        <v>245187</v>
      </c>
      <c r="H56" s="126">
        <v>237268</v>
      </c>
      <c r="I56" s="126">
        <v>227417</v>
      </c>
      <c r="J56" s="126">
        <v>225938</v>
      </c>
      <c r="K56" s="126">
        <v>221234</v>
      </c>
      <c r="L56" s="127" t="s">
        <v>240</v>
      </c>
    </row>
    <row r="58" spans="2:12" x14ac:dyDescent="0.25">
      <c r="B58" s="124"/>
    </row>
    <row r="59" spans="2:12" x14ac:dyDescent="0.25">
      <c r="B59" s="124"/>
      <c r="C59" s="124"/>
    </row>
    <row r="61" spans="2:12" x14ac:dyDescent="0.25">
      <c r="B61" s="124" t="s">
        <v>451</v>
      </c>
      <c r="C61" s="124" t="s">
        <v>675</v>
      </c>
    </row>
    <row r="62" spans="2:12" x14ac:dyDescent="0.25">
      <c r="B62" s="124" t="s">
        <v>672</v>
      </c>
      <c r="C62" s="124" t="s">
        <v>286</v>
      </c>
    </row>
    <row r="63" spans="2:12" x14ac:dyDescent="0.25">
      <c r="B63" s="124" t="s">
        <v>673</v>
      </c>
      <c r="C63" s="124" t="s">
        <v>286</v>
      </c>
    </row>
    <row r="64" spans="2:12" x14ac:dyDescent="0.25">
      <c r="B64" s="124" t="s">
        <v>526</v>
      </c>
      <c r="C64" s="124" t="s">
        <v>670</v>
      </c>
    </row>
    <row r="66" spans="2:12" x14ac:dyDescent="0.25">
      <c r="B66" s="125" t="s">
        <v>674</v>
      </c>
      <c r="C66" s="125" t="s">
        <v>225</v>
      </c>
      <c r="D66" s="125" t="s">
        <v>226</v>
      </c>
      <c r="E66" s="125" t="s">
        <v>227</v>
      </c>
      <c r="F66" s="125" t="s">
        <v>228</v>
      </c>
      <c r="G66" s="125" t="s">
        <v>229</v>
      </c>
      <c r="H66" s="125" t="s">
        <v>230</v>
      </c>
      <c r="I66" s="125" t="s">
        <v>231</v>
      </c>
      <c r="J66" s="125" t="s">
        <v>232</v>
      </c>
      <c r="K66" s="125" t="s">
        <v>233</v>
      </c>
      <c r="L66" s="125" t="s">
        <v>234</v>
      </c>
    </row>
    <row r="67" spans="2:12" x14ac:dyDescent="0.25">
      <c r="B67" s="125" t="s">
        <v>239</v>
      </c>
      <c r="C67" s="126">
        <v>2686526</v>
      </c>
      <c r="D67" s="126">
        <v>2590109</v>
      </c>
      <c r="E67" s="126">
        <v>2346133</v>
      </c>
      <c r="F67" s="126">
        <v>2300893</v>
      </c>
      <c r="G67" s="126">
        <v>2247505</v>
      </c>
      <c r="H67" s="126">
        <v>2256376</v>
      </c>
      <c r="I67" s="126">
        <v>2294837</v>
      </c>
      <c r="J67" s="126">
        <v>2338885</v>
      </c>
      <c r="K67" s="126">
        <v>2364444</v>
      </c>
      <c r="L67" s="126">
        <v>2377146</v>
      </c>
    </row>
    <row r="68" spans="2:12" x14ac:dyDescent="0.25">
      <c r="B68" s="125" t="s">
        <v>241</v>
      </c>
      <c r="C68" s="126">
        <v>55999</v>
      </c>
      <c r="D68" s="126">
        <v>55381</v>
      </c>
      <c r="E68" s="126">
        <v>49592</v>
      </c>
      <c r="F68" s="126">
        <v>46807</v>
      </c>
      <c r="G68" s="126">
        <v>46749</v>
      </c>
      <c r="H68" s="126">
        <v>46066</v>
      </c>
      <c r="I68" s="126">
        <v>48063</v>
      </c>
      <c r="J68" s="126">
        <v>47815</v>
      </c>
      <c r="K68" s="126">
        <v>48476</v>
      </c>
      <c r="L68" s="126">
        <v>46173</v>
      </c>
    </row>
    <row r="69" spans="2:12" x14ac:dyDescent="0.25">
      <c r="B69" s="125" t="s">
        <v>242</v>
      </c>
      <c r="C69" s="126">
        <v>1883</v>
      </c>
      <c r="D69" s="126">
        <v>1832</v>
      </c>
      <c r="E69" s="126">
        <v>1858</v>
      </c>
      <c r="F69" s="126">
        <v>1734</v>
      </c>
      <c r="G69" s="126">
        <v>1882</v>
      </c>
      <c r="H69" s="126">
        <v>1887</v>
      </c>
      <c r="I69" s="126">
        <v>1766</v>
      </c>
      <c r="J69" s="126">
        <v>1849</v>
      </c>
      <c r="K69" s="126">
        <v>1876</v>
      </c>
      <c r="L69" s="126">
        <v>1810</v>
      </c>
    </row>
    <row r="70" spans="2:12" x14ac:dyDescent="0.25">
      <c r="B70" s="125" t="s">
        <v>243</v>
      </c>
      <c r="C70" s="126">
        <v>56990</v>
      </c>
      <c r="D70" s="126">
        <v>37170</v>
      </c>
      <c r="E70" s="126">
        <v>36135</v>
      </c>
      <c r="F70" s="126">
        <v>38125</v>
      </c>
      <c r="G70" s="126">
        <v>36723</v>
      </c>
      <c r="H70" s="126">
        <v>37155</v>
      </c>
      <c r="I70" s="126">
        <v>38866</v>
      </c>
      <c r="J70" s="126">
        <v>38523</v>
      </c>
      <c r="K70" s="126">
        <v>37622</v>
      </c>
      <c r="L70" s="126">
        <v>35645</v>
      </c>
    </row>
    <row r="71" spans="2:12" x14ac:dyDescent="0.25">
      <c r="B71" s="125" t="s">
        <v>244</v>
      </c>
      <c r="C71" s="126">
        <v>37429</v>
      </c>
      <c r="D71" s="126">
        <v>34374</v>
      </c>
      <c r="E71" s="126">
        <v>34288</v>
      </c>
      <c r="F71" s="126">
        <v>32898</v>
      </c>
      <c r="G71" s="126">
        <v>31798</v>
      </c>
      <c r="H71" s="126">
        <v>29268</v>
      </c>
      <c r="I71" s="126">
        <v>29917</v>
      </c>
      <c r="J71" s="126">
        <v>29831</v>
      </c>
      <c r="K71" s="126">
        <v>31021</v>
      </c>
      <c r="L71" s="126">
        <v>30700</v>
      </c>
    </row>
    <row r="72" spans="2:12" x14ac:dyDescent="0.25">
      <c r="B72" s="125" t="s">
        <v>480</v>
      </c>
      <c r="C72" s="126">
        <v>761816</v>
      </c>
      <c r="D72" s="126">
        <v>748029</v>
      </c>
      <c r="E72" s="126">
        <v>710413</v>
      </c>
      <c r="F72" s="126">
        <v>722288</v>
      </c>
      <c r="G72" s="126">
        <v>705290</v>
      </c>
      <c r="H72" s="126">
        <v>705499</v>
      </c>
      <c r="I72" s="126">
        <v>712567</v>
      </c>
      <c r="J72" s="126">
        <v>715599</v>
      </c>
      <c r="K72" s="126">
        <v>724073</v>
      </c>
      <c r="L72" s="126">
        <v>718782</v>
      </c>
    </row>
    <row r="73" spans="2:12" x14ac:dyDescent="0.25">
      <c r="B73" s="125" t="s">
        <v>246</v>
      </c>
      <c r="C73" s="126">
        <v>4771</v>
      </c>
      <c r="D73" s="126">
        <v>5161</v>
      </c>
      <c r="E73" s="126">
        <v>5004</v>
      </c>
      <c r="F73" s="126">
        <v>5381</v>
      </c>
      <c r="G73" s="126">
        <v>5406</v>
      </c>
      <c r="H73" s="126">
        <v>5286</v>
      </c>
      <c r="I73" s="126">
        <v>5464</v>
      </c>
      <c r="J73" s="126">
        <v>5408</v>
      </c>
      <c r="K73" s="126">
        <v>5227</v>
      </c>
      <c r="L73" s="126">
        <v>5054</v>
      </c>
    </row>
    <row r="74" spans="2:12" x14ac:dyDescent="0.25">
      <c r="B74" s="125" t="s">
        <v>247</v>
      </c>
      <c r="C74" s="126">
        <v>11462</v>
      </c>
      <c r="D74" s="126">
        <v>11148</v>
      </c>
      <c r="E74" s="126">
        <v>9836</v>
      </c>
      <c r="F74" s="126">
        <v>13480</v>
      </c>
      <c r="G74" s="126">
        <v>13148</v>
      </c>
      <c r="H74" s="126">
        <v>11561</v>
      </c>
      <c r="I74" s="126">
        <v>10269</v>
      </c>
      <c r="J74" s="126">
        <v>15353</v>
      </c>
      <c r="K74" s="126">
        <v>11798</v>
      </c>
      <c r="L74" s="126">
        <v>8420</v>
      </c>
    </row>
    <row r="75" spans="2:12" x14ac:dyDescent="0.25">
      <c r="B75" s="125" t="s">
        <v>248</v>
      </c>
      <c r="C75" s="126">
        <v>14624</v>
      </c>
      <c r="D75" s="126">
        <v>12651</v>
      </c>
      <c r="E75" s="126">
        <v>10090</v>
      </c>
      <c r="F75" s="126">
        <v>8728</v>
      </c>
      <c r="G75" s="126">
        <v>3177</v>
      </c>
      <c r="H75" s="126">
        <v>3422</v>
      </c>
      <c r="I75" s="126">
        <v>3674</v>
      </c>
      <c r="J75" s="126">
        <v>3821</v>
      </c>
      <c r="K75" s="126">
        <v>4133</v>
      </c>
      <c r="L75" s="126">
        <v>4715</v>
      </c>
    </row>
    <row r="76" spans="2:12" x14ac:dyDescent="0.25">
      <c r="B76" s="125" t="s">
        <v>249</v>
      </c>
      <c r="C76" s="126">
        <v>401700</v>
      </c>
      <c r="D76" s="126">
        <v>3238</v>
      </c>
      <c r="E76" s="126">
        <v>281318</v>
      </c>
      <c r="F76" s="126">
        <v>274215</v>
      </c>
      <c r="G76" s="126">
        <v>288056</v>
      </c>
      <c r="H76" s="126">
        <v>312852</v>
      </c>
      <c r="I76" s="126">
        <v>331883</v>
      </c>
      <c r="J76" s="126">
        <v>353601</v>
      </c>
      <c r="K76" s="126">
        <v>368190</v>
      </c>
      <c r="L76" s="126">
        <v>398430</v>
      </c>
    </row>
    <row r="77" spans="2:12" x14ac:dyDescent="0.25">
      <c r="B77" s="125" t="s">
        <v>250</v>
      </c>
      <c r="C77" s="126">
        <v>473752</v>
      </c>
      <c r="D77" s="126">
        <v>483977</v>
      </c>
      <c r="E77" s="126">
        <v>461900</v>
      </c>
      <c r="F77" s="126">
        <v>440916</v>
      </c>
      <c r="G77" s="126">
        <v>468386</v>
      </c>
      <c r="H77" s="126">
        <v>466415</v>
      </c>
      <c r="I77" s="126">
        <v>463924</v>
      </c>
      <c r="J77" s="126">
        <v>465947</v>
      </c>
      <c r="K77" s="126">
        <v>491092</v>
      </c>
      <c r="L77" s="126">
        <v>494390</v>
      </c>
    </row>
    <row r="78" spans="2:12" x14ac:dyDescent="0.25">
      <c r="B78" s="125" t="s">
        <v>251</v>
      </c>
      <c r="C78" s="126">
        <v>9389</v>
      </c>
      <c r="D78" s="126">
        <v>10912</v>
      </c>
      <c r="E78" s="126">
        <v>8894</v>
      </c>
      <c r="F78" s="126">
        <v>8951</v>
      </c>
      <c r="G78" s="126">
        <v>9021</v>
      </c>
      <c r="H78" s="126">
        <v>9999</v>
      </c>
      <c r="I78" s="126">
        <v>10152</v>
      </c>
      <c r="J78" s="126">
        <v>10972</v>
      </c>
      <c r="K78" s="126">
        <v>9493</v>
      </c>
      <c r="L78" s="126">
        <v>8141</v>
      </c>
    </row>
    <row r="79" spans="2:12" x14ac:dyDescent="0.25">
      <c r="B79" s="125" t="s">
        <v>252</v>
      </c>
      <c r="C79" s="126">
        <v>363007</v>
      </c>
      <c r="D79" s="126">
        <v>321594</v>
      </c>
      <c r="E79" s="126">
        <v>274509</v>
      </c>
      <c r="F79" s="126">
        <v>270092</v>
      </c>
      <c r="G79" s="126">
        <v>252228</v>
      </c>
      <c r="H79" s="126">
        <v>239865</v>
      </c>
      <c r="I79" s="126">
        <v>239553</v>
      </c>
      <c r="J79" s="126">
        <v>239615</v>
      </c>
      <c r="K79" s="126">
        <v>231163</v>
      </c>
      <c r="L79" s="126">
        <v>221952</v>
      </c>
    </row>
    <row r="80" spans="2:12" x14ac:dyDescent="0.25">
      <c r="B80" s="125" t="s">
        <v>253</v>
      </c>
      <c r="C80" s="126">
        <v>1931</v>
      </c>
      <c r="D80" s="126">
        <v>1752</v>
      </c>
      <c r="E80" s="126">
        <v>1518</v>
      </c>
      <c r="F80" s="126">
        <v>1309</v>
      </c>
      <c r="G80" s="126">
        <v>1363</v>
      </c>
      <c r="H80" s="126">
        <v>1381</v>
      </c>
      <c r="I80" s="126">
        <v>1639</v>
      </c>
      <c r="J80" s="126">
        <v>1804</v>
      </c>
      <c r="K80" s="126">
        <v>1896</v>
      </c>
      <c r="L80" s="126">
        <v>1952</v>
      </c>
    </row>
    <row r="81" spans="2:12" x14ac:dyDescent="0.25">
      <c r="B81" s="125" t="s">
        <v>254</v>
      </c>
      <c r="C81" s="126">
        <v>925</v>
      </c>
      <c r="D81" s="126">
        <v>1079</v>
      </c>
      <c r="E81" s="126">
        <v>1246</v>
      </c>
      <c r="F81" s="126">
        <v>1403</v>
      </c>
      <c r="G81" s="126">
        <v>1448</v>
      </c>
      <c r="H81" s="126">
        <v>1402</v>
      </c>
      <c r="I81" s="126">
        <v>1479</v>
      </c>
      <c r="J81" s="126">
        <v>1540</v>
      </c>
      <c r="K81" s="126">
        <v>1784</v>
      </c>
      <c r="L81" s="126">
        <v>1895</v>
      </c>
    </row>
    <row r="82" spans="2:12" x14ac:dyDescent="0.25">
      <c r="B82" s="125" t="s">
        <v>255</v>
      </c>
      <c r="C82" s="126">
        <v>1875</v>
      </c>
      <c r="D82" s="126">
        <v>2204</v>
      </c>
      <c r="E82" s="126">
        <v>2358</v>
      </c>
      <c r="F82" s="126">
        <v>2550</v>
      </c>
      <c r="G82" s="126">
        <v>2650</v>
      </c>
      <c r="H82" s="126">
        <v>2801</v>
      </c>
      <c r="I82" s="126">
        <v>2979</v>
      </c>
      <c r="J82" s="126">
        <v>3371</v>
      </c>
      <c r="K82" s="126">
        <v>3266</v>
      </c>
      <c r="L82" s="126">
        <v>3990</v>
      </c>
    </row>
    <row r="83" spans="2:12" x14ac:dyDescent="0.25">
      <c r="B83" s="125" t="s">
        <v>256</v>
      </c>
      <c r="C83" s="126">
        <v>6145</v>
      </c>
      <c r="D83" s="126">
        <v>6330</v>
      </c>
      <c r="E83" s="126">
        <v>6312</v>
      </c>
      <c r="F83" s="126">
        <v>6122</v>
      </c>
      <c r="G83" s="126">
        <v>6164</v>
      </c>
      <c r="H83" s="126">
        <v>6286</v>
      </c>
      <c r="I83" s="126">
        <v>6124</v>
      </c>
      <c r="J83" s="126">
        <v>5687</v>
      </c>
      <c r="K83" s="126">
        <v>6287</v>
      </c>
      <c r="L83" s="126">
        <v>6172</v>
      </c>
    </row>
    <row r="84" spans="2:12" x14ac:dyDescent="0.25">
      <c r="B84" s="125" t="s">
        <v>257</v>
      </c>
      <c r="C84" s="126">
        <v>16415</v>
      </c>
      <c r="D84" s="126">
        <v>14352</v>
      </c>
      <c r="E84" s="126">
        <v>16777</v>
      </c>
      <c r="F84" s="126">
        <v>15451</v>
      </c>
      <c r="G84" s="126">
        <v>15992</v>
      </c>
      <c r="H84" s="126">
        <v>17094</v>
      </c>
      <c r="I84" s="126">
        <v>22504</v>
      </c>
      <c r="J84" s="126">
        <v>20934</v>
      </c>
      <c r="K84" s="126">
        <v>19651</v>
      </c>
      <c r="L84" s="126">
        <v>19885</v>
      </c>
    </row>
    <row r="85" spans="2:12" x14ac:dyDescent="0.25">
      <c r="B85" s="125" t="s">
        <v>258</v>
      </c>
      <c r="C85" s="126">
        <v>2377</v>
      </c>
      <c r="D85" s="126">
        <v>2122</v>
      </c>
      <c r="E85" s="126">
        <v>2197</v>
      </c>
      <c r="F85" s="126">
        <v>2229</v>
      </c>
      <c r="G85" s="126">
        <v>2277</v>
      </c>
      <c r="H85" s="126">
        <v>1943</v>
      </c>
      <c r="I85" s="126">
        <v>1481</v>
      </c>
      <c r="J85" s="126">
        <v>1545</v>
      </c>
      <c r="K85" s="126">
        <v>1700</v>
      </c>
      <c r="L85" s="126">
        <v>1818</v>
      </c>
    </row>
    <row r="86" spans="2:12" x14ac:dyDescent="0.25">
      <c r="B86" s="125" t="s">
        <v>259</v>
      </c>
      <c r="C86" s="126">
        <v>125836</v>
      </c>
      <c r="D86" s="126">
        <v>119978</v>
      </c>
      <c r="E86" s="126">
        <v>116060</v>
      </c>
      <c r="F86" s="126">
        <v>108131</v>
      </c>
      <c r="G86" s="126">
        <v>56416</v>
      </c>
      <c r="H86" s="126">
        <v>53715</v>
      </c>
      <c r="I86" s="126">
        <v>58395</v>
      </c>
      <c r="J86" s="126">
        <v>64908</v>
      </c>
      <c r="K86" s="126">
        <v>63815</v>
      </c>
      <c r="L86" s="126">
        <v>64268</v>
      </c>
    </row>
    <row r="87" spans="2:12" x14ac:dyDescent="0.25">
      <c r="B87" s="125" t="s">
        <v>260</v>
      </c>
      <c r="C87" s="126">
        <v>60826</v>
      </c>
      <c r="D87" s="126">
        <v>58359</v>
      </c>
      <c r="E87" s="126">
        <v>56436</v>
      </c>
      <c r="F87" s="126">
        <v>54575</v>
      </c>
      <c r="G87" s="126">
        <v>53087</v>
      </c>
      <c r="H87" s="126">
        <v>51349</v>
      </c>
      <c r="I87" s="126">
        <v>52836</v>
      </c>
      <c r="J87" s="126">
        <v>51923</v>
      </c>
      <c r="K87" s="126">
        <v>53244</v>
      </c>
      <c r="L87" s="126">
        <v>51747</v>
      </c>
    </row>
    <row r="88" spans="2:12" x14ac:dyDescent="0.25">
      <c r="B88" s="125" t="s">
        <v>261</v>
      </c>
      <c r="C88" s="126">
        <v>67725</v>
      </c>
      <c r="D88" s="126">
        <v>69696</v>
      </c>
      <c r="E88" s="126">
        <v>67775</v>
      </c>
      <c r="F88" s="126">
        <v>60104</v>
      </c>
      <c r="G88" s="126">
        <v>59639</v>
      </c>
      <c r="H88" s="126">
        <v>62687</v>
      </c>
      <c r="I88" s="126">
        <v>63580</v>
      </c>
      <c r="J88" s="126">
        <v>64606</v>
      </c>
      <c r="K88" s="126">
        <v>60614</v>
      </c>
      <c r="L88" s="126">
        <v>61233</v>
      </c>
    </row>
    <row r="89" spans="2:12" x14ac:dyDescent="0.25">
      <c r="B89" s="125" t="s">
        <v>262</v>
      </c>
      <c r="C89" s="126">
        <v>124935</v>
      </c>
      <c r="D89" s="126">
        <v>121910</v>
      </c>
      <c r="E89" s="126">
        <v>109673</v>
      </c>
      <c r="F89" s="126">
        <v>107231</v>
      </c>
      <c r="G89" s="126">
        <v>111282</v>
      </c>
      <c r="H89" s="126">
        <v>113540</v>
      </c>
      <c r="I89" s="126">
        <v>112066</v>
      </c>
      <c r="J89" s="126">
        <v>116281</v>
      </c>
      <c r="K89" s="126">
        <v>110184</v>
      </c>
      <c r="L89" s="126">
        <v>111046</v>
      </c>
    </row>
    <row r="90" spans="2:12" x14ac:dyDescent="0.25">
      <c r="B90" s="125" t="s">
        <v>263</v>
      </c>
      <c r="C90" s="126">
        <v>3543</v>
      </c>
      <c r="D90" s="126">
        <v>3083</v>
      </c>
      <c r="E90" s="126">
        <v>3146</v>
      </c>
      <c r="F90" s="126">
        <v>3343</v>
      </c>
      <c r="G90" s="126">
        <v>3354</v>
      </c>
      <c r="H90" s="126">
        <v>3858</v>
      </c>
      <c r="I90" s="126">
        <v>4089</v>
      </c>
      <c r="J90" s="126">
        <v>4358</v>
      </c>
      <c r="K90" s="126">
        <v>4432</v>
      </c>
      <c r="L90" s="126">
        <v>4513</v>
      </c>
    </row>
    <row r="91" spans="2:12" x14ac:dyDescent="0.25">
      <c r="B91" s="125" t="s">
        <v>264</v>
      </c>
      <c r="C91" s="126">
        <v>13661</v>
      </c>
      <c r="D91" s="126">
        <v>12468</v>
      </c>
      <c r="E91" s="126">
        <v>11526</v>
      </c>
      <c r="F91" s="126">
        <v>10154</v>
      </c>
      <c r="G91" s="126">
        <v>10036</v>
      </c>
      <c r="H91" s="126">
        <v>10226</v>
      </c>
      <c r="I91" s="126">
        <v>9954</v>
      </c>
      <c r="J91" s="126">
        <v>10972</v>
      </c>
      <c r="K91" s="126">
        <v>10904</v>
      </c>
      <c r="L91" s="126">
        <v>10873</v>
      </c>
    </row>
    <row r="92" spans="2:12" x14ac:dyDescent="0.25">
      <c r="B92" s="125" t="s">
        <v>265</v>
      </c>
      <c r="C92" s="126">
        <v>8144</v>
      </c>
      <c r="D92" s="126">
        <v>7771</v>
      </c>
      <c r="E92" s="126">
        <v>7518</v>
      </c>
      <c r="F92" s="126">
        <v>7523</v>
      </c>
      <c r="G92" s="126">
        <v>7404</v>
      </c>
      <c r="H92" s="126">
        <v>8003</v>
      </c>
      <c r="I92" s="126">
        <v>8395</v>
      </c>
      <c r="J92" s="126">
        <v>8612</v>
      </c>
      <c r="K92" s="126">
        <v>8636</v>
      </c>
      <c r="L92" s="126">
        <v>8193</v>
      </c>
    </row>
    <row r="93" spans="2:12" x14ac:dyDescent="0.25">
      <c r="B93" s="125" t="s">
        <v>266</v>
      </c>
      <c r="C93" s="126">
        <v>35774</v>
      </c>
      <c r="D93" s="126">
        <v>40331</v>
      </c>
      <c r="E93" s="126">
        <v>34853</v>
      </c>
      <c r="F93" s="126">
        <v>35553</v>
      </c>
      <c r="G93" s="126">
        <v>33153</v>
      </c>
      <c r="H93" s="126">
        <v>30656</v>
      </c>
      <c r="I93" s="126">
        <v>30157</v>
      </c>
      <c r="J93" s="126">
        <v>30987</v>
      </c>
      <c r="K93" s="126">
        <v>30427</v>
      </c>
      <c r="L93" s="126">
        <v>29685</v>
      </c>
    </row>
    <row r="94" spans="2:12" x14ac:dyDescent="0.25">
      <c r="B94" s="125" t="s">
        <v>267</v>
      </c>
      <c r="C94" s="126">
        <v>23591</v>
      </c>
      <c r="D94" s="126">
        <v>24139</v>
      </c>
      <c r="E94" s="126">
        <v>24901</v>
      </c>
      <c r="F94" s="126">
        <v>24344</v>
      </c>
      <c r="G94" s="126">
        <v>21379</v>
      </c>
      <c r="H94" s="126">
        <v>21917</v>
      </c>
      <c r="I94" s="126">
        <v>23060</v>
      </c>
      <c r="J94" s="126">
        <v>23023</v>
      </c>
      <c r="K94" s="126">
        <v>23439</v>
      </c>
      <c r="L94" s="126">
        <v>25665</v>
      </c>
    </row>
    <row r="95" spans="2:12" x14ac:dyDescent="0.25">
      <c r="B95" s="125" t="s">
        <v>555</v>
      </c>
      <c r="C95" s="127" t="s">
        <v>240</v>
      </c>
      <c r="D95" s="127" t="s">
        <v>240</v>
      </c>
      <c r="E95" s="126">
        <v>1063</v>
      </c>
      <c r="F95" s="127" t="s">
        <v>240</v>
      </c>
      <c r="G95" s="127" t="s">
        <v>240</v>
      </c>
      <c r="H95" s="127" t="s">
        <v>240</v>
      </c>
      <c r="I95" s="127" t="s">
        <v>240</v>
      </c>
      <c r="J95" s="127" t="s">
        <v>240</v>
      </c>
      <c r="K95" s="127" t="s">
        <v>240</v>
      </c>
      <c r="L95" s="127" t="s">
        <v>240</v>
      </c>
    </row>
    <row r="96" spans="2:12" x14ac:dyDescent="0.25">
      <c r="B96" s="125" t="s">
        <v>557</v>
      </c>
      <c r="C96" s="126">
        <v>21881</v>
      </c>
      <c r="D96" s="126">
        <v>14889</v>
      </c>
      <c r="E96" s="126">
        <v>24424</v>
      </c>
      <c r="F96" s="126">
        <v>11751</v>
      </c>
      <c r="G96" s="126">
        <v>5752</v>
      </c>
      <c r="H96" s="126">
        <v>6113</v>
      </c>
      <c r="I96" s="126">
        <v>5624</v>
      </c>
      <c r="J96" s="126">
        <v>5670</v>
      </c>
      <c r="K96" s="126">
        <v>5943</v>
      </c>
      <c r="L96" s="126">
        <v>5648</v>
      </c>
    </row>
    <row r="97" spans="2:12" x14ac:dyDescent="0.25">
      <c r="B97" s="125" t="s">
        <v>570</v>
      </c>
      <c r="C97" s="126">
        <v>67570</v>
      </c>
      <c r="D97" s="126">
        <v>71819</v>
      </c>
      <c r="E97" s="126">
        <v>72166</v>
      </c>
      <c r="F97" s="126">
        <v>73061</v>
      </c>
      <c r="G97" s="126">
        <v>72919</v>
      </c>
      <c r="H97" s="126">
        <v>72467</v>
      </c>
      <c r="I97" s="126">
        <v>73277</v>
      </c>
      <c r="J97" s="126">
        <v>74741</v>
      </c>
      <c r="K97" s="126">
        <v>77606</v>
      </c>
      <c r="L97" s="126">
        <v>79753</v>
      </c>
    </row>
    <row r="98" spans="2:12" x14ac:dyDescent="0.25">
      <c r="B98" s="125" t="s">
        <v>558</v>
      </c>
      <c r="C98" s="126">
        <v>159562</v>
      </c>
      <c r="D98" s="126">
        <v>156588</v>
      </c>
      <c r="E98" s="126">
        <v>143320</v>
      </c>
      <c r="F98" s="126">
        <v>160128</v>
      </c>
      <c r="G98" s="126">
        <v>160907</v>
      </c>
      <c r="H98" s="126">
        <v>156643</v>
      </c>
      <c r="I98" s="126">
        <v>148473</v>
      </c>
      <c r="J98" s="126">
        <v>147341</v>
      </c>
      <c r="K98" s="126">
        <v>143280</v>
      </c>
      <c r="L98" s="127" t="s">
        <v>240</v>
      </c>
    </row>
    <row r="100" spans="2:12" x14ac:dyDescent="0.25">
      <c r="B100" s="124"/>
    </row>
    <row r="101" spans="2:12" x14ac:dyDescent="0.25">
      <c r="B101" s="124"/>
      <c r="C101" s="124"/>
    </row>
    <row r="103" spans="2:12" x14ac:dyDescent="0.25">
      <c r="B103" s="124" t="s">
        <v>451</v>
      </c>
      <c r="C103" s="124" t="s">
        <v>676</v>
      </c>
    </row>
    <row r="104" spans="2:12" x14ac:dyDescent="0.25">
      <c r="B104" s="124" t="s">
        <v>672</v>
      </c>
      <c r="C104" s="124" t="s">
        <v>286</v>
      </c>
    </row>
    <row r="105" spans="2:12" x14ac:dyDescent="0.25">
      <c r="B105" s="124" t="s">
        <v>673</v>
      </c>
      <c r="C105" s="124" t="s">
        <v>286</v>
      </c>
    </row>
    <row r="106" spans="2:12" x14ac:dyDescent="0.25">
      <c r="B106" s="124" t="s">
        <v>526</v>
      </c>
      <c r="C106" s="124" t="s">
        <v>670</v>
      </c>
    </row>
    <row r="108" spans="2:12" x14ac:dyDescent="0.25">
      <c r="B108" s="125" t="s">
        <v>674</v>
      </c>
      <c r="C108" s="125" t="s">
        <v>225</v>
      </c>
      <c r="D108" s="125" t="s">
        <v>226</v>
      </c>
      <c r="E108" s="125" t="s">
        <v>227</v>
      </c>
      <c r="F108" s="125" t="s">
        <v>228</v>
      </c>
      <c r="G108" s="125" t="s">
        <v>229</v>
      </c>
      <c r="H108" s="125" t="s">
        <v>230</v>
      </c>
      <c r="I108" s="125" t="s">
        <v>231</v>
      </c>
      <c r="J108" s="125" t="s">
        <v>232</v>
      </c>
      <c r="K108" s="125" t="s">
        <v>233</v>
      </c>
      <c r="L108" s="125" t="s">
        <v>234</v>
      </c>
    </row>
    <row r="109" spans="2:12" x14ac:dyDescent="0.25">
      <c r="B109" s="125" t="s">
        <v>239</v>
      </c>
      <c r="C109" s="126">
        <v>158295</v>
      </c>
      <c r="D109" s="126">
        <v>159224</v>
      </c>
      <c r="E109" s="126">
        <v>144379</v>
      </c>
      <c r="F109" s="126">
        <v>151618</v>
      </c>
      <c r="G109" s="126">
        <v>169845</v>
      </c>
      <c r="H109" s="126">
        <v>163029</v>
      </c>
      <c r="I109" s="126">
        <v>161901</v>
      </c>
      <c r="J109" s="126">
        <v>148734</v>
      </c>
      <c r="K109" s="126">
        <v>144400</v>
      </c>
      <c r="L109" s="126">
        <v>138998</v>
      </c>
    </row>
    <row r="110" spans="2:12" x14ac:dyDescent="0.25">
      <c r="B110" s="125" t="s">
        <v>241</v>
      </c>
      <c r="C110" s="126">
        <v>384</v>
      </c>
      <c r="D110" s="126">
        <v>468</v>
      </c>
      <c r="E110" s="126">
        <v>370</v>
      </c>
      <c r="F110" s="126">
        <v>352</v>
      </c>
      <c r="G110" s="126">
        <v>359</v>
      </c>
      <c r="H110" s="126">
        <v>339</v>
      </c>
      <c r="I110" s="126">
        <v>408</v>
      </c>
      <c r="J110" s="126">
        <v>386</v>
      </c>
      <c r="K110" s="126">
        <v>399</v>
      </c>
      <c r="L110" s="126">
        <v>346</v>
      </c>
    </row>
    <row r="111" spans="2:12" x14ac:dyDescent="0.25">
      <c r="B111" s="125" t="s">
        <v>242</v>
      </c>
      <c r="C111" s="126">
        <v>64</v>
      </c>
      <c r="D111" s="126">
        <v>55</v>
      </c>
      <c r="E111" s="126">
        <v>65</v>
      </c>
      <c r="F111" s="126">
        <v>59</v>
      </c>
      <c r="G111" s="126">
        <v>67</v>
      </c>
      <c r="H111" s="126">
        <v>72</v>
      </c>
      <c r="I111" s="126">
        <v>40</v>
      </c>
      <c r="J111" s="126">
        <v>66</v>
      </c>
      <c r="K111" s="126">
        <v>53</v>
      </c>
      <c r="L111" s="126">
        <v>48</v>
      </c>
    </row>
    <row r="112" spans="2:12" x14ac:dyDescent="0.25">
      <c r="B112" s="125" t="s">
        <v>243</v>
      </c>
      <c r="C112" s="126">
        <v>340</v>
      </c>
      <c r="D112" s="126">
        <v>2712</v>
      </c>
      <c r="E112" s="126">
        <v>2578</v>
      </c>
      <c r="F112" s="126">
        <v>2900</v>
      </c>
      <c r="G112" s="126">
        <v>2628</v>
      </c>
      <c r="H112" s="126">
        <v>2533</v>
      </c>
      <c r="I112" s="126">
        <v>2530</v>
      </c>
      <c r="J112" s="126">
        <v>2482</v>
      </c>
      <c r="K112" s="126">
        <v>2491</v>
      </c>
      <c r="L112" s="126">
        <v>2147</v>
      </c>
    </row>
    <row r="113" spans="2:12" x14ac:dyDescent="0.25">
      <c r="B113" s="125" t="s">
        <v>244</v>
      </c>
      <c r="C113" s="126">
        <v>1083</v>
      </c>
      <c r="D113" s="126">
        <v>1140</v>
      </c>
      <c r="E113" s="126">
        <v>1197</v>
      </c>
      <c r="F113" s="126">
        <v>1270</v>
      </c>
      <c r="G113" s="126">
        <v>1210</v>
      </c>
      <c r="H113" s="126">
        <v>1052</v>
      </c>
      <c r="I113" s="126">
        <v>1169</v>
      </c>
      <c r="J113" s="126">
        <v>1201</v>
      </c>
      <c r="K113" s="126">
        <v>1308</v>
      </c>
      <c r="L113" s="126">
        <v>1193</v>
      </c>
    </row>
    <row r="114" spans="2:12" x14ac:dyDescent="0.25">
      <c r="B114" s="125" t="s">
        <v>245</v>
      </c>
      <c r="C114" s="126">
        <v>68233</v>
      </c>
      <c r="D114" s="126">
        <v>66919</v>
      </c>
      <c r="E114" s="126">
        <v>64602</v>
      </c>
      <c r="F114" s="126">
        <v>64981</v>
      </c>
      <c r="G114" s="126">
        <v>65815</v>
      </c>
      <c r="H114" s="126">
        <v>61840</v>
      </c>
      <c r="I114" s="126">
        <v>64207</v>
      </c>
      <c r="J114" s="126">
        <v>53209</v>
      </c>
      <c r="K114" s="126">
        <v>47728</v>
      </c>
      <c r="L114" s="126">
        <v>44596</v>
      </c>
    </row>
    <row r="115" spans="2:12" x14ac:dyDescent="0.25">
      <c r="B115" s="125" t="s">
        <v>246</v>
      </c>
      <c r="C115" s="126">
        <v>306</v>
      </c>
      <c r="D115" s="126">
        <v>316</v>
      </c>
      <c r="E115" s="126">
        <v>273</v>
      </c>
      <c r="F115" s="126">
        <v>381</v>
      </c>
      <c r="G115" s="126">
        <v>377</v>
      </c>
      <c r="H115" s="126">
        <v>305</v>
      </c>
      <c r="I115" s="126">
        <v>287</v>
      </c>
      <c r="J115" s="126">
        <v>246</v>
      </c>
      <c r="K115" s="126">
        <v>312</v>
      </c>
      <c r="L115" s="126">
        <v>237</v>
      </c>
    </row>
    <row r="116" spans="2:12" x14ac:dyDescent="0.25">
      <c r="B116" s="125" t="s">
        <v>247</v>
      </c>
      <c r="C116" s="126">
        <v>1012</v>
      </c>
      <c r="D116" s="126">
        <v>407</v>
      </c>
      <c r="E116" s="126">
        <v>580</v>
      </c>
      <c r="F116" s="126">
        <v>2081</v>
      </c>
      <c r="G116" s="126">
        <v>1994</v>
      </c>
      <c r="H116" s="126">
        <v>1908</v>
      </c>
      <c r="I116" s="126">
        <v>1121</v>
      </c>
      <c r="J116" s="126">
        <v>871</v>
      </c>
      <c r="K116" s="126">
        <v>1135</v>
      </c>
      <c r="L116" s="126">
        <v>968</v>
      </c>
    </row>
    <row r="117" spans="2:12" x14ac:dyDescent="0.25">
      <c r="B117" s="125" t="s">
        <v>248</v>
      </c>
      <c r="C117" s="126">
        <v>223</v>
      </c>
      <c r="D117" s="126">
        <v>220</v>
      </c>
      <c r="E117" s="126">
        <v>298</v>
      </c>
      <c r="F117" s="126">
        <v>196</v>
      </c>
      <c r="G117" s="126">
        <v>91</v>
      </c>
      <c r="H117" s="126">
        <v>93</v>
      </c>
      <c r="I117" s="126">
        <v>82</v>
      </c>
      <c r="J117" s="126">
        <v>108</v>
      </c>
      <c r="K117" s="126">
        <v>119</v>
      </c>
      <c r="L117" s="126">
        <v>87</v>
      </c>
    </row>
    <row r="118" spans="2:12" x14ac:dyDescent="0.25">
      <c r="B118" s="125" t="s">
        <v>249</v>
      </c>
      <c r="C118" s="126">
        <v>24781</v>
      </c>
      <c r="D118" s="126">
        <v>382303</v>
      </c>
      <c r="E118" s="126">
        <v>21880</v>
      </c>
      <c r="F118" s="126">
        <v>23982</v>
      </c>
      <c r="G118" s="126">
        <v>26246</v>
      </c>
      <c r="H118" s="126">
        <v>27568</v>
      </c>
      <c r="I118" s="126">
        <v>27647</v>
      </c>
      <c r="J118" s="126">
        <v>29384</v>
      </c>
      <c r="K118" s="126">
        <v>29424</v>
      </c>
      <c r="L118" s="126">
        <v>30992</v>
      </c>
    </row>
    <row r="119" spans="2:12" x14ac:dyDescent="0.25">
      <c r="B119" s="125" t="s">
        <v>250</v>
      </c>
      <c r="C119" s="126">
        <v>368</v>
      </c>
      <c r="D119" s="126">
        <v>547</v>
      </c>
      <c r="E119" s="126">
        <v>554</v>
      </c>
      <c r="F119" s="126">
        <v>507</v>
      </c>
      <c r="G119" s="126">
        <v>16134</v>
      </c>
      <c r="H119" s="126">
        <v>16279</v>
      </c>
      <c r="I119" s="126">
        <v>16432</v>
      </c>
      <c r="J119" s="126">
        <v>14191</v>
      </c>
      <c r="K119" s="126">
        <v>15050</v>
      </c>
      <c r="L119" s="126">
        <v>15551</v>
      </c>
    </row>
    <row r="120" spans="2:12" x14ac:dyDescent="0.25">
      <c r="B120" s="125" t="s">
        <v>251</v>
      </c>
      <c r="C120" s="126">
        <v>596</v>
      </c>
      <c r="D120" s="126">
        <v>713</v>
      </c>
      <c r="E120" s="126">
        <v>629</v>
      </c>
      <c r="F120" s="126">
        <v>557</v>
      </c>
      <c r="G120" s="126">
        <v>509</v>
      </c>
      <c r="H120" s="126">
        <v>634</v>
      </c>
      <c r="I120" s="126">
        <v>634</v>
      </c>
      <c r="J120" s="126">
        <v>670</v>
      </c>
      <c r="K120" s="126">
        <v>711</v>
      </c>
      <c r="L120" s="126">
        <v>598</v>
      </c>
    </row>
    <row r="121" spans="2:12" x14ac:dyDescent="0.25">
      <c r="B121" s="125" t="s">
        <v>252</v>
      </c>
      <c r="C121" s="126">
        <v>43237</v>
      </c>
      <c r="D121" s="126">
        <v>40003</v>
      </c>
      <c r="E121" s="126">
        <v>36092</v>
      </c>
      <c r="F121" s="126">
        <v>33797</v>
      </c>
      <c r="G121" s="126">
        <v>32631</v>
      </c>
      <c r="H121" s="126">
        <v>31190</v>
      </c>
      <c r="I121" s="126">
        <v>29298</v>
      </c>
      <c r="J121" s="126">
        <v>27723</v>
      </c>
      <c r="K121" s="126">
        <v>26780</v>
      </c>
      <c r="L121" s="126">
        <v>26145</v>
      </c>
    </row>
    <row r="122" spans="2:12" x14ac:dyDescent="0.25">
      <c r="B122" s="125" t="s">
        <v>253</v>
      </c>
      <c r="C122" s="126">
        <v>48</v>
      </c>
      <c r="D122" s="126">
        <v>38</v>
      </c>
      <c r="E122" s="126">
        <v>36</v>
      </c>
      <c r="F122" s="126">
        <v>28</v>
      </c>
      <c r="G122" s="126">
        <v>31</v>
      </c>
      <c r="H122" s="126">
        <v>26</v>
      </c>
      <c r="I122" s="126">
        <v>42</v>
      </c>
      <c r="J122" s="126">
        <v>34</v>
      </c>
      <c r="K122" s="126">
        <v>61</v>
      </c>
      <c r="L122" s="126">
        <v>33</v>
      </c>
    </row>
    <row r="123" spans="2:12" x14ac:dyDescent="0.25">
      <c r="B123" s="125" t="s">
        <v>254</v>
      </c>
      <c r="C123" s="126">
        <v>59</v>
      </c>
      <c r="D123" s="126">
        <v>59</v>
      </c>
      <c r="E123" s="126">
        <v>63</v>
      </c>
      <c r="F123" s="126">
        <v>63</v>
      </c>
      <c r="G123" s="126">
        <v>71</v>
      </c>
      <c r="H123" s="126">
        <v>75</v>
      </c>
      <c r="I123" s="126">
        <v>74</v>
      </c>
      <c r="J123" s="126">
        <v>80</v>
      </c>
      <c r="K123" s="126">
        <v>111</v>
      </c>
      <c r="L123" s="126">
        <v>98</v>
      </c>
    </row>
    <row r="124" spans="2:12" x14ac:dyDescent="0.25">
      <c r="B124" s="125" t="s">
        <v>255</v>
      </c>
      <c r="C124" s="126">
        <v>123</v>
      </c>
      <c r="D124" s="126">
        <v>128</v>
      </c>
      <c r="E124" s="126">
        <v>128</v>
      </c>
      <c r="F124" s="126">
        <v>140</v>
      </c>
      <c r="G124" s="126">
        <v>170</v>
      </c>
      <c r="H124" s="126">
        <v>150</v>
      </c>
      <c r="I124" s="126">
        <v>142</v>
      </c>
      <c r="J124" s="126">
        <v>171</v>
      </c>
      <c r="K124" s="126">
        <v>155</v>
      </c>
      <c r="L124" s="126">
        <v>193</v>
      </c>
    </row>
    <row r="125" spans="2:12" x14ac:dyDescent="0.25">
      <c r="B125" s="125" t="s">
        <v>256</v>
      </c>
      <c r="C125" s="126">
        <v>158</v>
      </c>
      <c r="D125" s="126">
        <v>139</v>
      </c>
      <c r="E125" s="126">
        <v>137</v>
      </c>
      <c r="F125" s="126">
        <v>152</v>
      </c>
      <c r="G125" s="126">
        <v>156</v>
      </c>
      <c r="H125" s="126">
        <v>134</v>
      </c>
      <c r="I125" s="126">
        <v>145</v>
      </c>
      <c r="J125" s="126">
        <v>119</v>
      </c>
      <c r="K125" s="126">
        <v>130</v>
      </c>
      <c r="L125" s="126">
        <v>142</v>
      </c>
    </row>
    <row r="126" spans="2:12" x14ac:dyDescent="0.25">
      <c r="B126" s="125" t="s">
        <v>257</v>
      </c>
      <c r="C126" s="126">
        <v>815</v>
      </c>
      <c r="D126" s="126">
        <v>658</v>
      </c>
      <c r="E126" s="126">
        <v>891</v>
      </c>
      <c r="F126" s="126">
        <v>697</v>
      </c>
      <c r="G126" s="126">
        <v>757</v>
      </c>
      <c r="H126" s="126">
        <v>762</v>
      </c>
      <c r="I126" s="126">
        <v>998</v>
      </c>
      <c r="J126" s="126">
        <v>713</v>
      </c>
      <c r="K126" s="126">
        <v>620</v>
      </c>
      <c r="L126" s="126">
        <v>673</v>
      </c>
    </row>
    <row r="127" spans="2:12" x14ac:dyDescent="0.25">
      <c r="B127" s="125" t="s">
        <v>258</v>
      </c>
      <c r="C127" s="126">
        <v>29</v>
      </c>
      <c r="D127" s="126">
        <v>31</v>
      </c>
      <c r="E127" s="126">
        <v>27</v>
      </c>
      <c r="F127" s="126">
        <v>25</v>
      </c>
      <c r="G127" s="126">
        <v>22</v>
      </c>
      <c r="H127" s="126">
        <v>22</v>
      </c>
      <c r="I127" s="126">
        <v>23</v>
      </c>
      <c r="J127" s="126">
        <v>17</v>
      </c>
      <c r="K127" s="126">
        <v>27</v>
      </c>
      <c r="L127" s="126">
        <v>28</v>
      </c>
    </row>
    <row r="128" spans="2:12" x14ac:dyDescent="0.25">
      <c r="B128" s="125" t="s">
        <v>259</v>
      </c>
      <c r="C128" s="126">
        <v>270</v>
      </c>
      <c r="D128" s="126">
        <v>1171</v>
      </c>
      <c r="E128" s="126">
        <v>1127</v>
      </c>
      <c r="F128" s="126">
        <v>3172</v>
      </c>
      <c r="G128" s="126">
        <v>2369</v>
      </c>
      <c r="H128" s="126">
        <v>544</v>
      </c>
      <c r="I128" s="126">
        <v>344</v>
      </c>
      <c r="J128" s="126">
        <v>1450</v>
      </c>
      <c r="K128" s="126">
        <v>2026</v>
      </c>
      <c r="L128" s="126">
        <v>891</v>
      </c>
    </row>
    <row r="129" spans="2:12" x14ac:dyDescent="0.25">
      <c r="B129" s="125" t="s">
        <v>260</v>
      </c>
      <c r="C129" s="126">
        <v>6644</v>
      </c>
      <c r="D129" s="126">
        <v>5556</v>
      </c>
      <c r="E129" s="126">
        <v>4659</v>
      </c>
      <c r="F129" s="126">
        <v>4515</v>
      </c>
      <c r="G129" s="126">
        <v>4738</v>
      </c>
      <c r="H129" s="126">
        <v>4009</v>
      </c>
      <c r="I129" s="126">
        <v>4071</v>
      </c>
      <c r="J129" s="126">
        <v>4232</v>
      </c>
      <c r="K129" s="126">
        <v>4479</v>
      </c>
      <c r="L129" s="126">
        <v>3842</v>
      </c>
    </row>
    <row r="130" spans="2:12" x14ac:dyDescent="0.25">
      <c r="B130" s="125" t="s">
        <v>261</v>
      </c>
      <c r="C130" s="126">
        <v>1436</v>
      </c>
      <c r="D130" s="126">
        <v>1433</v>
      </c>
      <c r="E130" s="126">
        <v>1395</v>
      </c>
      <c r="F130" s="126">
        <v>1208</v>
      </c>
      <c r="G130" s="126">
        <v>1217</v>
      </c>
      <c r="H130" s="126">
        <v>1272</v>
      </c>
      <c r="I130" s="126">
        <v>1207</v>
      </c>
      <c r="J130" s="126">
        <v>1300</v>
      </c>
      <c r="K130" s="126">
        <v>1120</v>
      </c>
      <c r="L130" s="126">
        <v>1001</v>
      </c>
    </row>
    <row r="131" spans="2:12" x14ac:dyDescent="0.25">
      <c r="B131" s="125" t="s">
        <v>262</v>
      </c>
      <c r="C131" s="126">
        <v>5242</v>
      </c>
      <c r="D131" s="126">
        <v>4979</v>
      </c>
      <c r="E131" s="126">
        <v>4227</v>
      </c>
      <c r="F131" s="126">
        <v>4795</v>
      </c>
      <c r="G131" s="126">
        <v>6333</v>
      </c>
      <c r="H131" s="126">
        <v>6586</v>
      </c>
      <c r="I131" s="126">
        <v>5813</v>
      </c>
      <c r="J131" s="126">
        <v>4818</v>
      </c>
      <c r="K131" s="126">
        <v>5025</v>
      </c>
      <c r="L131" s="126">
        <v>4916</v>
      </c>
    </row>
    <row r="132" spans="2:12" x14ac:dyDescent="0.25">
      <c r="B132" s="125" t="s">
        <v>263</v>
      </c>
      <c r="C132" s="126">
        <v>167</v>
      </c>
      <c r="D132" s="126">
        <v>151</v>
      </c>
      <c r="E132" s="126">
        <v>158</v>
      </c>
      <c r="F132" s="126">
        <v>140</v>
      </c>
      <c r="G132" s="126">
        <v>144</v>
      </c>
      <c r="H132" s="126">
        <v>170</v>
      </c>
      <c r="I132" s="126">
        <v>191</v>
      </c>
      <c r="J132" s="126">
        <v>202</v>
      </c>
      <c r="K132" s="126">
        <v>193</v>
      </c>
      <c r="L132" s="126">
        <v>202</v>
      </c>
    </row>
    <row r="133" spans="2:12" x14ac:dyDescent="0.25">
      <c r="B133" s="125" t="s">
        <v>264</v>
      </c>
      <c r="C133" s="126">
        <v>428</v>
      </c>
      <c r="D133" s="126">
        <v>401</v>
      </c>
      <c r="E133" s="126">
        <v>217</v>
      </c>
      <c r="F133" s="126">
        <v>233</v>
      </c>
      <c r="G133" s="126">
        <v>375</v>
      </c>
      <c r="H133" s="126">
        <v>398</v>
      </c>
      <c r="I133" s="126">
        <v>321</v>
      </c>
      <c r="J133" s="126">
        <v>312</v>
      </c>
      <c r="K133" s="126">
        <v>298</v>
      </c>
      <c r="L133" s="126">
        <v>291</v>
      </c>
    </row>
    <row r="134" spans="2:12" x14ac:dyDescent="0.25">
      <c r="B134" s="125" t="s">
        <v>265</v>
      </c>
      <c r="C134" s="126">
        <v>654</v>
      </c>
      <c r="D134" s="126">
        <v>535</v>
      </c>
      <c r="E134" s="126">
        <v>546</v>
      </c>
      <c r="F134" s="126">
        <v>572</v>
      </c>
      <c r="G134" s="126">
        <v>484</v>
      </c>
      <c r="H134" s="126">
        <v>523</v>
      </c>
      <c r="I134" s="126">
        <v>486</v>
      </c>
      <c r="J134" s="126">
        <v>497</v>
      </c>
      <c r="K134" s="126">
        <v>527</v>
      </c>
      <c r="L134" s="126">
        <v>503</v>
      </c>
    </row>
    <row r="135" spans="2:12" x14ac:dyDescent="0.25">
      <c r="B135" s="125" t="s">
        <v>266</v>
      </c>
      <c r="C135" s="126">
        <v>1000</v>
      </c>
      <c r="D135" s="126">
        <v>4770</v>
      </c>
      <c r="E135" s="126">
        <v>1040</v>
      </c>
      <c r="F135" s="126">
        <v>4483</v>
      </c>
      <c r="G135" s="126">
        <v>4271</v>
      </c>
      <c r="H135" s="126">
        <v>3719</v>
      </c>
      <c r="I135" s="126">
        <v>3664</v>
      </c>
      <c r="J135" s="126">
        <v>3720</v>
      </c>
      <c r="K135" s="126">
        <v>3523</v>
      </c>
      <c r="L135" s="126">
        <v>2664</v>
      </c>
    </row>
    <row r="136" spans="2:12" x14ac:dyDescent="0.25">
      <c r="B136" s="125" t="s">
        <v>267</v>
      </c>
      <c r="C136" s="126">
        <v>595</v>
      </c>
      <c r="D136" s="126">
        <v>601</v>
      </c>
      <c r="E136" s="126">
        <v>608</v>
      </c>
      <c r="F136" s="126">
        <v>565</v>
      </c>
      <c r="G136" s="126">
        <v>646</v>
      </c>
      <c r="H136" s="126">
        <v>585</v>
      </c>
      <c r="I136" s="126">
        <v>523</v>
      </c>
      <c r="J136" s="126">
        <v>533</v>
      </c>
      <c r="K136" s="126">
        <v>595</v>
      </c>
      <c r="L136" s="126">
        <v>613</v>
      </c>
    </row>
    <row r="137" spans="2:12" x14ac:dyDescent="0.25">
      <c r="B137" s="125" t="s">
        <v>555</v>
      </c>
      <c r="C137" s="127" t="s">
        <v>240</v>
      </c>
      <c r="D137" s="127" t="s">
        <v>240</v>
      </c>
      <c r="E137" s="126">
        <v>71</v>
      </c>
      <c r="F137" s="127" t="s">
        <v>240</v>
      </c>
      <c r="G137" s="127" t="s">
        <v>240</v>
      </c>
      <c r="H137" s="127" t="s">
        <v>240</v>
      </c>
      <c r="I137" s="127" t="s">
        <v>240</v>
      </c>
      <c r="J137" s="127" t="s">
        <v>240</v>
      </c>
      <c r="K137" s="127" t="s">
        <v>240</v>
      </c>
      <c r="L137" s="127" t="s">
        <v>240</v>
      </c>
    </row>
    <row r="138" spans="2:12" x14ac:dyDescent="0.25">
      <c r="B138" s="125" t="s">
        <v>557</v>
      </c>
      <c r="C138" s="126">
        <v>519</v>
      </c>
      <c r="D138" s="126">
        <v>348</v>
      </c>
      <c r="E138" s="126">
        <v>617</v>
      </c>
      <c r="F138" s="126">
        <v>265</v>
      </c>
      <c r="G138" s="126">
        <v>167</v>
      </c>
      <c r="H138" s="126">
        <v>216</v>
      </c>
      <c r="I138" s="126">
        <v>221</v>
      </c>
      <c r="J138" s="126">
        <v>214</v>
      </c>
      <c r="K138" s="126">
        <v>228</v>
      </c>
      <c r="L138" s="126">
        <v>215</v>
      </c>
    </row>
    <row r="139" spans="2:12" x14ac:dyDescent="0.25">
      <c r="B139" s="125" t="s">
        <v>570</v>
      </c>
      <c r="C139" s="126">
        <v>1547</v>
      </c>
      <c r="D139" s="126">
        <v>1555</v>
      </c>
      <c r="E139" s="126">
        <v>1630</v>
      </c>
      <c r="F139" s="126">
        <v>1696</v>
      </c>
      <c r="G139" s="126">
        <v>1614</v>
      </c>
      <c r="H139" s="126">
        <v>1747</v>
      </c>
      <c r="I139" s="126">
        <v>1719</v>
      </c>
      <c r="J139" s="126">
        <v>1623</v>
      </c>
      <c r="K139" s="126">
        <v>1748</v>
      </c>
      <c r="L139" s="126">
        <v>1689</v>
      </c>
    </row>
    <row r="140" spans="2:12" x14ac:dyDescent="0.25">
      <c r="B140" s="125" t="s">
        <v>558</v>
      </c>
      <c r="C140" s="126">
        <v>5784</v>
      </c>
      <c r="D140" s="126">
        <v>7074</v>
      </c>
      <c r="E140" s="126">
        <v>7067</v>
      </c>
      <c r="F140" s="126">
        <v>6401</v>
      </c>
      <c r="G140" s="126">
        <v>7825</v>
      </c>
      <c r="H140" s="126">
        <v>7334</v>
      </c>
      <c r="I140" s="126">
        <v>7037</v>
      </c>
      <c r="J140" s="126">
        <v>7056</v>
      </c>
      <c r="K140" s="126">
        <v>6739</v>
      </c>
      <c r="L140" s="127" t="s">
        <v>240</v>
      </c>
    </row>
    <row r="142" spans="2:12" x14ac:dyDescent="0.25">
      <c r="B142" s="124"/>
    </row>
    <row r="143" spans="2:12" x14ac:dyDescent="0.25">
      <c r="B143" s="124"/>
      <c r="C143" s="124"/>
    </row>
    <row r="145" spans="2:12" x14ac:dyDescent="0.25">
      <c r="B145" s="124" t="s">
        <v>451</v>
      </c>
      <c r="C145" s="124" t="s">
        <v>189</v>
      </c>
    </row>
    <row r="146" spans="2:12" x14ac:dyDescent="0.25">
      <c r="B146" s="124" t="s">
        <v>672</v>
      </c>
      <c r="C146" s="124" t="s">
        <v>286</v>
      </c>
    </row>
    <row r="147" spans="2:12" x14ac:dyDescent="0.25">
      <c r="B147" s="124" t="s">
        <v>673</v>
      </c>
      <c r="C147" s="124" t="s">
        <v>286</v>
      </c>
    </row>
    <row r="148" spans="2:12" x14ac:dyDescent="0.25">
      <c r="B148" s="124" t="s">
        <v>526</v>
      </c>
      <c r="C148" s="124" t="s">
        <v>670</v>
      </c>
    </row>
    <row r="150" spans="2:12" x14ac:dyDescent="0.25">
      <c r="B150" s="125" t="s">
        <v>674</v>
      </c>
      <c r="C150" s="125" t="s">
        <v>225</v>
      </c>
      <c r="D150" s="125" t="s">
        <v>226</v>
      </c>
      <c r="E150" s="125" t="s">
        <v>227</v>
      </c>
      <c r="F150" s="125" t="s">
        <v>228</v>
      </c>
      <c r="G150" s="125" t="s">
        <v>229</v>
      </c>
      <c r="H150" s="125" t="s">
        <v>230</v>
      </c>
      <c r="I150" s="125" t="s">
        <v>231</v>
      </c>
      <c r="J150" s="125" t="s">
        <v>232</v>
      </c>
      <c r="K150" s="125" t="s">
        <v>233</v>
      </c>
      <c r="L150" s="125" t="s">
        <v>234</v>
      </c>
    </row>
    <row r="151" spans="2:12" x14ac:dyDescent="0.25">
      <c r="B151" s="125" t="s">
        <v>239</v>
      </c>
      <c r="C151" s="126">
        <v>15706</v>
      </c>
      <c r="D151" s="126">
        <v>14000</v>
      </c>
      <c r="E151" s="126">
        <v>12109</v>
      </c>
      <c r="F151" s="126">
        <v>11481</v>
      </c>
      <c r="G151" s="126">
        <v>10074</v>
      </c>
      <c r="H151" s="126">
        <v>9297</v>
      </c>
      <c r="I151" s="126">
        <v>9039</v>
      </c>
      <c r="J151" s="126">
        <v>9541</v>
      </c>
      <c r="K151" s="126">
        <v>8414</v>
      </c>
      <c r="L151" s="126">
        <v>8428</v>
      </c>
    </row>
    <row r="152" spans="2:12" x14ac:dyDescent="0.25">
      <c r="B152" s="125" t="s">
        <v>241</v>
      </c>
      <c r="C152" s="126">
        <v>153</v>
      </c>
      <c r="D152" s="126">
        <v>151</v>
      </c>
      <c r="E152" s="126">
        <v>113</v>
      </c>
      <c r="F152" s="126">
        <v>116</v>
      </c>
      <c r="G152" s="126">
        <v>77</v>
      </c>
      <c r="H152" s="126">
        <v>82</v>
      </c>
      <c r="I152" s="126">
        <v>88</v>
      </c>
      <c r="J152" s="126">
        <v>83</v>
      </c>
      <c r="K152" s="126">
        <v>79</v>
      </c>
      <c r="L152" s="126">
        <v>75</v>
      </c>
    </row>
    <row r="153" spans="2:12" x14ac:dyDescent="0.25">
      <c r="B153" s="125" t="s">
        <v>242</v>
      </c>
      <c r="C153" s="126">
        <v>181</v>
      </c>
      <c r="D153" s="126">
        <v>163</v>
      </c>
      <c r="E153" s="126">
        <v>147</v>
      </c>
      <c r="F153" s="126">
        <v>174</v>
      </c>
      <c r="G153" s="126">
        <v>174</v>
      </c>
      <c r="H153" s="126">
        <v>158</v>
      </c>
      <c r="I153" s="126">
        <v>162</v>
      </c>
      <c r="J153" s="126">
        <v>126</v>
      </c>
      <c r="K153" s="126">
        <v>127</v>
      </c>
      <c r="L153" s="126">
        <v>126</v>
      </c>
    </row>
    <row r="154" spans="2:12" x14ac:dyDescent="0.25">
      <c r="B154" s="125" t="s">
        <v>243</v>
      </c>
      <c r="C154" s="126">
        <v>667</v>
      </c>
      <c r="D154" s="126">
        <v>771</v>
      </c>
      <c r="E154" s="126">
        <v>772</v>
      </c>
      <c r="F154" s="126">
        <v>614</v>
      </c>
      <c r="G154" s="126">
        <v>551</v>
      </c>
      <c r="H154" s="126">
        <v>474</v>
      </c>
      <c r="I154" s="126">
        <v>525</v>
      </c>
      <c r="J154" s="126">
        <v>521</v>
      </c>
      <c r="K154" s="126">
        <v>54</v>
      </c>
      <c r="L154" s="126">
        <v>488</v>
      </c>
    </row>
    <row r="155" spans="2:12" x14ac:dyDescent="0.25">
      <c r="B155" s="125" t="s">
        <v>244</v>
      </c>
      <c r="C155" s="126">
        <v>77</v>
      </c>
      <c r="D155" s="126">
        <v>101</v>
      </c>
      <c r="E155" s="126">
        <v>66</v>
      </c>
      <c r="F155" s="126">
        <v>55</v>
      </c>
      <c r="G155" s="126">
        <v>59</v>
      </c>
      <c r="H155" s="126">
        <v>29</v>
      </c>
      <c r="I155" s="126">
        <v>54</v>
      </c>
      <c r="J155" s="126">
        <v>33</v>
      </c>
      <c r="K155" s="126">
        <v>50</v>
      </c>
      <c r="L155" s="126">
        <v>23</v>
      </c>
    </row>
    <row r="156" spans="2:12" x14ac:dyDescent="0.25">
      <c r="B156" s="125" t="s">
        <v>245</v>
      </c>
      <c r="C156" s="126">
        <v>2799</v>
      </c>
      <c r="D156" s="126">
        <v>2734</v>
      </c>
      <c r="E156" s="126">
        <v>2178</v>
      </c>
      <c r="F156" s="126">
        <v>2248</v>
      </c>
      <c r="G156" s="126">
        <v>1486</v>
      </c>
      <c r="H156" s="126">
        <v>1407</v>
      </c>
      <c r="I156" s="126">
        <v>1409</v>
      </c>
      <c r="J156" s="126">
        <v>2477</v>
      </c>
      <c r="K156" s="126">
        <v>1636</v>
      </c>
      <c r="L156" s="126">
        <v>1598</v>
      </c>
    </row>
    <row r="157" spans="2:12" x14ac:dyDescent="0.25">
      <c r="B157" s="125" t="s">
        <v>246</v>
      </c>
      <c r="C157" s="126">
        <v>69</v>
      </c>
      <c r="D157" s="126">
        <v>76</v>
      </c>
      <c r="E157" s="126">
        <v>98</v>
      </c>
      <c r="F157" s="126">
        <v>69</v>
      </c>
      <c r="G157" s="126">
        <v>59</v>
      </c>
      <c r="H157" s="126">
        <v>47</v>
      </c>
      <c r="I157" s="126">
        <v>58</v>
      </c>
      <c r="J157" s="126">
        <v>93</v>
      </c>
      <c r="K157" s="126">
        <v>61</v>
      </c>
      <c r="L157" s="126">
        <v>43</v>
      </c>
    </row>
    <row r="158" spans="2:12" x14ac:dyDescent="0.25">
      <c r="B158" s="125" t="s">
        <v>247</v>
      </c>
      <c r="C158" s="126">
        <v>65</v>
      </c>
      <c r="D158" s="126">
        <v>108</v>
      </c>
      <c r="E158" s="126">
        <v>79</v>
      </c>
      <c r="F158" s="126">
        <v>90</v>
      </c>
      <c r="G158" s="126">
        <v>71</v>
      </c>
      <c r="H158" s="126">
        <v>99</v>
      </c>
      <c r="I158" s="126">
        <v>78</v>
      </c>
      <c r="J158" s="126">
        <v>139</v>
      </c>
      <c r="K158" s="126">
        <v>81</v>
      </c>
      <c r="L158" s="126">
        <v>34</v>
      </c>
    </row>
    <row r="159" spans="2:12" x14ac:dyDescent="0.25">
      <c r="B159" s="125" t="s">
        <v>248</v>
      </c>
      <c r="C159" s="126">
        <v>157</v>
      </c>
      <c r="D159" s="126">
        <v>135</v>
      </c>
      <c r="E159" s="126">
        <v>140</v>
      </c>
      <c r="F159" s="126">
        <v>129</v>
      </c>
      <c r="G159" s="126">
        <v>73</v>
      </c>
      <c r="H159" s="126">
        <v>82</v>
      </c>
      <c r="I159" s="126">
        <v>90</v>
      </c>
      <c r="J159" s="126">
        <v>95</v>
      </c>
      <c r="K159" s="126">
        <v>69</v>
      </c>
      <c r="L159" s="126">
        <v>51</v>
      </c>
    </row>
    <row r="160" spans="2:12" x14ac:dyDescent="0.25">
      <c r="B160" s="125" t="s">
        <v>249</v>
      </c>
      <c r="C160" s="126">
        <v>3825</v>
      </c>
      <c r="D160" s="126">
        <v>86626</v>
      </c>
      <c r="E160" s="126">
        <v>2711</v>
      </c>
      <c r="F160" s="126">
        <v>2233</v>
      </c>
      <c r="G160" s="126">
        <v>2462</v>
      </c>
      <c r="H160" s="126">
        <v>2353</v>
      </c>
      <c r="I160" s="126">
        <v>1939</v>
      </c>
      <c r="J160" s="126">
        <v>1544</v>
      </c>
      <c r="K160" s="126">
        <v>1604</v>
      </c>
      <c r="L160" s="126">
        <v>1346</v>
      </c>
    </row>
    <row r="161" spans="2:12" x14ac:dyDescent="0.25">
      <c r="B161" s="125" t="s">
        <v>250</v>
      </c>
      <c r="C161" s="126">
        <v>914</v>
      </c>
      <c r="D161" s="126">
        <v>845</v>
      </c>
      <c r="E161" s="126">
        <v>747</v>
      </c>
      <c r="F161" s="126">
        <v>793</v>
      </c>
      <c r="G161" s="126">
        <v>651</v>
      </c>
      <c r="H161" s="126">
        <v>632</v>
      </c>
      <c r="I161" s="126">
        <v>569</v>
      </c>
      <c r="J161" s="126">
        <v>536</v>
      </c>
      <c r="K161" s="126">
        <v>543</v>
      </c>
      <c r="L161" s="126">
        <v>542</v>
      </c>
    </row>
    <row r="162" spans="2:12" x14ac:dyDescent="0.25">
      <c r="B162" s="125" t="s">
        <v>251</v>
      </c>
      <c r="C162" s="126">
        <v>0</v>
      </c>
      <c r="D162" s="126">
        <v>10</v>
      </c>
      <c r="E162" s="126">
        <v>30</v>
      </c>
      <c r="F162" s="126">
        <v>44</v>
      </c>
      <c r="G162" s="126">
        <v>30</v>
      </c>
      <c r="H162" s="126">
        <v>19</v>
      </c>
      <c r="I162" s="126">
        <v>15</v>
      </c>
      <c r="J162" s="126">
        <v>20</v>
      </c>
      <c r="K162" s="126">
        <v>25</v>
      </c>
      <c r="L162" s="126">
        <v>14</v>
      </c>
    </row>
    <row r="163" spans="2:12" x14ac:dyDescent="0.25">
      <c r="B163" s="125" t="s">
        <v>252</v>
      </c>
      <c r="C163" s="126">
        <v>939</v>
      </c>
      <c r="D163" s="126">
        <v>828</v>
      </c>
      <c r="E163" s="126">
        <v>630</v>
      </c>
      <c r="F163" s="126">
        <v>576</v>
      </c>
      <c r="G163" s="126">
        <v>497</v>
      </c>
      <c r="H163" s="126">
        <v>418</v>
      </c>
      <c r="I163" s="126">
        <v>451</v>
      </c>
      <c r="J163" s="126">
        <v>409</v>
      </c>
      <c r="K163" s="126">
        <v>395</v>
      </c>
      <c r="L163" s="126">
        <v>393</v>
      </c>
    </row>
    <row r="164" spans="2:12" x14ac:dyDescent="0.25">
      <c r="B164" s="125" t="s">
        <v>253</v>
      </c>
      <c r="C164" s="126">
        <v>19</v>
      </c>
      <c r="D164" s="126">
        <v>11</v>
      </c>
      <c r="E164" s="126">
        <v>7</v>
      </c>
      <c r="F164" s="126">
        <v>9</v>
      </c>
      <c r="G164" s="126">
        <v>15</v>
      </c>
      <c r="H164" s="126">
        <v>6</v>
      </c>
      <c r="I164" s="126">
        <v>7</v>
      </c>
      <c r="J164" s="126">
        <v>8</v>
      </c>
      <c r="K164" s="126">
        <v>8</v>
      </c>
      <c r="L164" s="126">
        <v>6</v>
      </c>
    </row>
    <row r="165" spans="2:12" x14ac:dyDescent="0.25">
      <c r="B165" s="125" t="s">
        <v>254</v>
      </c>
      <c r="C165" s="126">
        <v>7</v>
      </c>
      <c r="D165" s="126">
        <v>8</v>
      </c>
      <c r="E165" s="126">
        <v>8</v>
      </c>
      <c r="F165" s="126">
        <v>13</v>
      </c>
      <c r="G165" s="126">
        <v>5</v>
      </c>
      <c r="H165" s="126">
        <v>9</v>
      </c>
      <c r="I165" s="126">
        <v>11</v>
      </c>
      <c r="J165" s="126">
        <v>15</v>
      </c>
      <c r="K165" s="126">
        <v>11</v>
      </c>
      <c r="L165" s="126">
        <v>12</v>
      </c>
    </row>
    <row r="166" spans="2:12" x14ac:dyDescent="0.25">
      <c r="B166" s="125" t="s">
        <v>255</v>
      </c>
      <c r="C166" s="126">
        <v>8</v>
      </c>
      <c r="D166" s="126">
        <v>6</v>
      </c>
      <c r="E166" s="126">
        <v>1</v>
      </c>
      <c r="F166" s="126">
        <v>11</v>
      </c>
      <c r="G166" s="126">
        <v>13</v>
      </c>
      <c r="H166" s="126">
        <v>8</v>
      </c>
      <c r="I166" s="126">
        <v>9</v>
      </c>
      <c r="J166" s="126">
        <v>10</v>
      </c>
      <c r="K166" s="126">
        <v>9</v>
      </c>
      <c r="L166" s="126">
        <v>6</v>
      </c>
    </row>
    <row r="167" spans="2:12" x14ac:dyDescent="0.25">
      <c r="B167" s="125" t="s">
        <v>256</v>
      </c>
      <c r="C167" s="126">
        <v>11</v>
      </c>
      <c r="D167" s="126">
        <v>14</v>
      </c>
      <c r="E167" s="126">
        <v>10</v>
      </c>
      <c r="F167" s="126">
        <v>9</v>
      </c>
      <c r="G167" s="126">
        <v>11</v>
      </c>
      <c r="H167" s="126">
        <v>8</v>
      </c>
      <c r="I167" s="126">
        <v>8</v>
      </c>
      <c r="J167" s="126">
        <v>11</v>
      </c>
      <c r="K167" s="126">
        <v>8</v>
      </c>
      <c r="L167" s="126">
        <v>11</v>
      </c>
    </row>
    <row r="168" spans="2:12" x14ac:dyDescent="0.25">
      <c r="B168" s="125" t="s">
        <v>257</v>
      </c>
      <c r="C168" s="126">
        <v>80</v>
      </c>
      <c r="D168" s="126">
        <v>62</v>
      </c>
      <c r="E168" s="126">
        <v>50</v>
      </c>
      <c r="F168" s="126">
        <v>119</v>
      </c>
      <c r="G168" s="126">
        <v>95</v>
      </c>
      <c r="H168" s="126">
        <v>44</v>
      </c>
      <c r="I168" s="126">
        <v>6</v>
      </c>
      <c r="J168" s="126">
        <v>6</v>
      </c>
      <c r="K168" s="126">
        <v>8</v>
      </c>
      <c r="L168" s="126">
        <v>12</v>
      </c>
    </row>
    <row r="169" spans="2:12" x14ac:dyDescent="0.25">
      <c r="B169" s="125" t="s">
        <v>258</v>
      </c>
      <c r="C169" s="126">
        <v>10</v>
      </c>
      <c r="D169" s="126">
        <v>3</v>
      </c>
      <c r="E169" s="126">
        <v>5</v>
      </c>
      <c r="F169" s="126">
        <v>8</v>
      </c>
      <c r="G169" s="126">
        <v>7</v>
      </c>
      <c r="H169" s="126">
        <v>7</v>
      </c>
      <c r="I169" s="126">
        <v>4</v>
      </c>
      <c r="J169" s="126">
        <v>3</v>
      </c>
      <c r="K169" s="126">
        <v>1</v>
      </c>
      <c r="L169" s="126">
        <v>5</v>
      </c>
    </row>
    <row r="170" spans="2:12" x14ac:dyDescent="0.25">
      <c r="B170" s="125" t="s">
        <v>259</v>
      </c>
      <c r="C170" s="126">
        <v>531</v>
      </c>
      <c r="D170" s="126">
        <v>318</v>
      </c>
      <c r="E170" s="126">
        <v>0</v>
      </c>
      <c r="F170" s="126">
        <v>150</v>
      </c>
      <c r="G170" s="126">
        <v>0</v>
      </c>
      <c r="H170" s="126">
        <v>35</v>
      </c>
      <c r="I170" s="126">
        <v>0</v>
      </c>
      <c r="J170" s="126">
        <v>39</v>
      </c>
      <c r="K170" s="126">
        <v>98</v>
      </c>
      <c r="L170" s="126">
        <v>77</v>
      </c>
    </row>
    <row r="171" spans="2:12" x14ac:dyDescent="0.25">
      <c r="B171" s="125" t="s">
        <v>260</v>
      </c>
      <c r="C171" s="126">
        <v>187</v>
      </c>
      <c r="D171" s="126">
        <v>170</v>
      </c>
      <c r="E171" s="126">
        <v>180</v>
      </c>
      <c r="F171" s="126">
        <v>154</v>
      </c>
      <c r="G171" s="126">
        <v>120</v>
      </c>
      <c r="H171" s="126">
        <v>165</v>
      </c>
      <c r="I171" s="126">
        <v>137</v>
      </c>
      <c r="J171" s="126">
        <v>156</v>
      </c>
      <c r="K171" s="126">
        <v>176</v>
      </c>
      <c r="L171" s="126">
        <v>178</v>
      </c>
    </row>
    <row r="172" spans="2:12" x14ac:dyDescent="0.25">
      <c r="B172" s="125" t="s">
        <v>261</v>
      </c>
      <c r="C172" s="126">
        <v>3140</v>
      </c>
      <c r="D172" s="126">
        <v>2875</v>
      </c>
      <c r="E172" s="126">
        <v>2669</v>
      </c>
      <c r="F172" s="126">
        <v>2364</v>
      </c>
      <c r="G172" s="126">
        <v>2273</v>
      </c>
      <c r="H172" s="126">
        <v>2237</v>
      </c>
      <c r="I172" s="126">
        <v>2197</v>
      </c>
      <c r="J172" s="126">
        <v>2182</v>
      </c>
      <c r="K172" s="126">
        <v>2205</v>
      </c>
      <c r="L172" s="126">
        <v>2365</v>
      </c>
    </row>
    <row r="173" spans="2:12" x14ac:dyDescent="0.25">
      <c r="B173" s="125" t="s">
        <v>262</v>
      </c>
      <c r="C173" s="126">
        <v>1179</v>
      </c>
      <c r="D173" s="126">
        <v>785</v>
      </c>
      <c r="E173" s="126">
        <v>892</v>
      </c>
      <c r="F173" s="126">
        <v>760</v>
      </c>
      <c r="G173" s="126">
        <v>728</v>
      </c>
      <c r="H173" s="126">
        <v>388</v>
      </c>
      <c r="I173" s="126">
        <v>666</v>
      </c>
      <c r="J173" s="126">
        <v>503</v>
      </c>
      <c r="K173" s="126">
        <v>602</v>
      </c>
      <c r="L173" s="126">
        <v>575</v>
      </c>
    </row>
    <row r="174" spans="2:12" x14ac:dyDescent="0.25">
      <c r="B174" s="125" t="s">
        <v>263</v>
      </c>
      <c r="C174" s="126">
        <v>308</v>
      </c>
      <c r="D174" s="126">
        <v>238</v>
      </c>
      <c r="E174" s="126">
        <v>202</v>
      </c>
      <c r="F174" s="126">
        <v>161</v>
      </c>
      <c r="G174" s="126">
        <v>78</v>
      </c>
      <c r="H174" s="126">
        <v>70</v>
      </c>
      <c r="I174" s="126">
        <v>43</v>
      </c>
      <c r="J174" s="126">
        <v>57</v>
      </c>
      <c r="K174" s="126">
        <v>33</v>
      </c>
      <c r="L174" s="126">
        <v>46</v>
      </c>
    </row>
    <row r="175" spans="2:12" x14ac:dyDescent="0.25">
      <c r="B175" s="125" t="s">
        <v>264</v>
      </c>
      <c r="C175" s="126">
        <v>153</v>
      </c>
      <c r="D175" s="126">
        <v>110</v>
      </c>
      <c r="E175" s="126">
        <v>134</v>
      </c>
      <c r="F175" s="126">
        <v>114</v>
      </c>
      <c r="G175" s="126">
        <v>123</v>
      </c>
      <c r="H175" s="126">
        <v>126</v>
      </c>
      <c r="I175" s="126">
        <v>109</v>
      </c>
      <c r="J175" s="126">
        <v>112</v>
      </c>
      <c r="K175" s="126">
        <v>125</v>
      </c>
      <c r="L175" s="126">
        <v>135</v>
      </c>
    </row>
    <row r="176" spans="2:12" x14ac:dyDescent="0.25">
      <c r="B176" s="125" t="s">
        <v>265</v>
      </c>
      <c r="C176" s="126">
        <v>0</v>
      </c>
      <c r="D176" s="126">
        <v>3</v>
      </c>
      <c r="E176" s="126">
        <v>2</v>
      </c>
      <c r="F176" s="126">
        <v>217</v>
      </c>
      <c r="G176" s="126">
        <v>194</v>
      </c>
      <c r="H176" s="126">
        <v>165</v>
      </c>
      <c r="I176" s="126">
        <v>172</v>
      </c>
      <c r="J176" s="126">
        <v>163</v>
      </c>
      <c r="K176" s="126">
        <v>182</v>
      </c>
      <c r="L176" s="126">
        <v>151</v>
      </c>
    </row>
    <row r="177" spans="2:12" x14ac:dyDescent="0.25">
      <c r="B177" s="125" t="s">
        <v>266</v>
      </c>
      <c r="C177" s="126">
        <v>129</v>
      </c>
      <c r="D177" s="126">
        <v>145</v>
      </c>
      <c r="E177" s="126">
        <v>139</v>
      </c>
      <c r="F177" s="126">
        <v>156</v>
      </c>
      <c r="G177" s="126">
        <v>145</v>
      </c>
      <c r="H177" s="126">
        <v>129</v>
      </c>
      <c r="I177" s="126">
        <v>130</v>
      </c>
      <c r="J177" s="126">
        <v>107</v>
      </c>
      <c r="K177" s="126">
        <v>135</v>
      </c>
      <c r="L177" s="126">
        <v>12</v>
      </c>
    </row>
    <row r="178" spans="2:12" x14ac:dyDescent="0.25">
      <c r="B178" s="125" t="s">
        <v>267</v>
      </c>
      <c r="C178" s="126">
        <v>97</v>
      </c>
      <c r="D178" s="126">
        <v>92</v>
      </c>
      <c r="E178" s="126">
        <v>100</v>
      </c>
      <c r="F178" s="126">
        <v>100</v>
      </c>
      <c r="G178" s="126">
        <v>77</v>
      </c>
      <c r="H178" s="126">
        <v>100</v>
      </c>
      <c r="I178" s="126">
        <v>101</v>
      </c>
      <c r="J178" s="126">
        <v>94</v>
      </c>
      <c r="K178" s="126">
        <v>88</v>
      </c>
      <c r="L178" s="126">
        <v>104</v>
      </c>
    </row>
    <row r="179" spans="2:12" x14ac:dyDescent="0.25">
      <c r="B179" s="125" t="s">
        <v>555</v>
      </c>
      <c r="C179" s="127" t="s">
        <v>240</v>
      </c>
      <c r="D179" s="127" t="s">
        <v>240</v>
      </c>
      <c r="E179" s="126">
        <v>3</v>
      </c>
      <c r="F179" s="127" t="s">
        <v>240</v>
      </c>
      <c r="G179" s="127" t="s">
        <v>240</v>
      </c>
      <c r="H179" s="127" t="s">
        <v>240</v>
      </c>
      <c r="I179" s="127" t="s">
        <v>240</v>
      </c>
      <c r="J179" s="127" t="s">
        <v>240</v>
      </c>
      <c r="K179" s="127" t="s">
        <v>240</v>
      </c>
      <c r="L179" s="127" t="s">
        <v>240</v>
      </c>
    </row>
    <row r="180" spans="2:12" x14ac:dyDescent="0.25">
      <c r="B180" s="125" t="s">
        <v>557</v>
      </c>
      <c r="C180" s="126">
        <v>373</v>
      </c>
      <c r="D180" s="126">
        <v>365</v>
      </c>
      <c r="E180" s="126">
        <v>415</v>
      </c>
      <c r="F180" s="126">
        <v>99</v>
      </c>
      <c r="G180" s="126">
        <v>202</v>
      </c>
      <c r="H180" s="126">
        <v>178</v>
      </c>
      <c r="I180" s="126">
        <v>153</v>
      </c>
      <c r="J180" s="126">
        <v>124</v>
      </c>
      <c r="K180" s="126">
        <v>132</v>
      </c>
      <c r="L180" s="126">
        <v>129</v>
      </c>
    </row>
    <row r="181" spans="2:12" x14ac:dyDescent="0.25">
      <c r="B181" s="125" t="s">
        <v>570</v>
      </c>
      <c r="C181" s="126">
        <v>227</v>
      </c>
      <c r="D181" s="126">
        <v>188</v>
      </c>
      <c r="E181" s="126">
        <v>222</v>
      </c>
      <c r="F181" s="126">
        <v>198</v>
      </c>
      <c r="G181" s="126">
        <v>191</v>
      </c>
      <c r="H181" s="126">
        <v>207</v>
      </c>
      <c r="I181" s="126">
        <v>181</v>
      </c>
      <c r="J181" s="126">
        <v>180</v>
      </c>
      <c r="K181" s="126">
        <v>191</v>
      </c>
      <c r="L181" s="126">
        <v>191</v>
      </c>
    </row>
    <row r="182" spans="2:12" x14ac:dyDescent="0.25">
      <c r="B182" s="125" t="s">
        <v>558</v>
      </c>
      <c r="C182" s="126">
        <v>617</v>
      </c>
      <c r="D182" s="126">
        <v>628</v>
      </c>
      <c r="E182" s="126">
        <v>499</v>
      </c>
      <c r="F182" s="126">
        <v>547</v>
      </c>
      <c r="G182" s="126">
        <v>602</v>
      </c>
      <c r="H182" s="126">
        <v>488</v>
      </c>
      <c r="I182" s="126">
        <v>424</v>
      </c>
      <c r="J182" s="126">
        <v>347</v>
      </c>
      <c r="K182" s="126">
        <v>404</v>
      </c>
      <c r="L182" s="127" t="s">
        <v>240</v>
      </c>
    </row>
    <row r="184" spans="2:12" x14ac:dyDescent="0.25">
      <c r="B184" s="124"/>
    </row>
    <row r="185" spans="2:12" x14ac:dyDescent="0.25">
      <c r="B185" s="124"/>
      <c r="C185" s="124"/>
    </row>
    <row r="187" spans="2:12" x14ac:dyDescent="0.25">
      <c r="B187" s="124" t="s">
        <v>451</v>
      </c>
      <c r="C187" s="124" t="s">
        <v>193</v>
      </c>
    </row>
    <row r="188" spans="2:12" x14ac:dyDescent="0.25">
      <c r="B188" s="124" t="s">
        <v>672</v>
      </c>
      <c r="C188" s="124" t="s">
        <v>286</v>
      </c>
    </row>
    <row r="189" spans="2:12" x14ac:dyDescent="0.25">
      <c r="B189" s="124" t="s">
        <v>673</v>
      </c>
      <c r="C189" s="124" t="s">
        <v>286</v>
      </c>
    </row>
    <row r="190" spans="2:12" x14ac:dyDescent="0.25">
      <c r="B190" s="124" t="s">
        <v>526</v>
      </c>
      <c r="C190" s="124" t="s">
        <v>670</v>
      </c>
    </row>
    <row r="192" spans="2:12" x14ac:dyDescent="0.25">
      <c r="B192" s="125" t="s">
        <v>455</v>
      </c>
      <c r="C192" s="125" t="s">
        <v>225</v>
      </c>
      <c r="D192" s="125" t="s">
        <v>226</v>
      </c>
      <c r="E192" s="125" t="s">
        <v>227</v>
      </c>
      <c r="F192" s="125" t="s">
        <v>228</v>
      </c>
      <c r="G192" s="125" t="s">
        <v>229</v>
      </c>
      <c r="H192" s="125" t="s">
        <v>230</v>
      </c>
      <c r="I192" s="125" t="s">
        <v>231</v>
      </c>
      <c r="J192" s="125" t="s">
        <v>232</v>
      </c>
      <c r="K192" s="125" t="s">
        <v>233</v>
      </c>
      <c r="L192" s="125" t="s">
        <v>234</v>
      </c>
    </row>
    <row r="193" spans="2:12" x14ac:dyDescent="0.25">
      <c r="B193" s="125" t="s">
        <v>239</v>
      </c>
      <c r="C193" s="126">
        <v>739199</v>
      </c>
      <c r="D193" s="126">
        <v>693540</v>
      </c>
      <c r="E193" s="126">
        <v>638145</v>
      </c>
      <c r="F193" s="126">
        <v>613588</v>
      </c>
      <c r="G193" s="126">
        <v>592301</v>
      </c>
      <c r="H193" s="126">
        <v>592576</v>
      </c>
      <c r="I193" s="126">
        <v>601471</v>
      </c>
      <c r="J193" s="126">
        <v>592458</v>
      </c>
      <c r="K193" s="126">
        <v>597044</v>
      </c>
      <c r="L193" s="126">
        <v>586907</v>
      </c>
    </row>
    <row r="194" spans="2:12" x14ac:dyDescent="0.25">
      <c r="B194" s="125" t="s">
        <v>241</v>
      </c>
      <c r="C194" s="126">
        <v>14118</v>
      </c>
      <c r="D194" s="126">
        <v>13522</v>
      </c>
      <c r="E194" s="126">
        <v>12215</v>
      </c>
      <c r="F194" s="126">
        <v>11224</v>
      </c>
      <c r="G194" s="126">
        <v>10580</v>
      </c>
      <c r="H194" s="126">
        <v>10007</v>
      </c>
      <c r="I194" s="126">
        <v>10022</v>
      </c>
      <c r="J194" s="126">
        <v>9728</v>
      </c>
      <c r="K194" s="126">
        <v>9981</v>
      </c>
      <c r="L194" s="126">
        <v>9602</v>
      </c>
    </row>
    <row r="195" spans="2:12" x14ac:dyDescent="0.25">
      <c r="B195" s="125" t="s">
        <v>242</v>
      </c>
      <c r="C195" s="126">
        <v>709</v>
      </c>
      <c r="D195" s="126">
        <v>674</v>
      </c>
      <c r="E195" s="126">
        <v>650</v>
      </c>
      <c r="F195" s="126">
        <v>610</v>
      </c>
      <c r="G195" s="126">
        <v>670</v>
      </c>
      <c r="H195" s="126">
        <v>647</v>
      </c>
      <c r="I195" s="126">
        <v>619</v>
      </c>
      <c r="J195" s="126">
        <v>584</v>
      </c>
      <c r="K195" s="126">
        <v>656</v>
      </c>
      <c r="L195" s="126">
        <v>642</v>
      </c>
    </row>
    <row r="196" spans="2:12" x14ac:dyDescent="0.25">
      <c r="B196" s="125" t="s">
        <v>243</v>
      </c>
      <c r="C196" s="126">
        <v>32201</v>
      </c>
      <c r="D196" s="126">
        <v>18762</v>
      </c>
      <c r="E196" s="126">
        <v>18015</v>
      </c>
      <c r="F196" s="126">
        <v>18541</v>
      </c>
      <c r="G196" s="126">
        <v>18698</v>
      </c>
      <c r="H196" s="126">
        <v>19436</v>
      </c>
      <c r="I196" s="126">
        <v>20407</v>
      </c>
      <c r="J196" s="126">
        <v>19818</v>
      </c>
      <c r="K196" s="126">
        <v>19147</v>
      </c>
      <c r="L196" s="126">
        <v>17860</v>
      </c>
    </row>
    <row r="197" spans="2:12" x14ac:dyDescent="0.25">
      <c r="B197" s="125" t="s">
        <v>244</v>
      </c>
      <c r="C197" s="126">
        <v>9230</v>
      </c>
      <c r="D197" s="126">
        <v>8628</v>
      </c>
      <c r="E197" s="126">
        <v>8131</v>
      </c>
      <c r="F197" s="126">
        <v>7558</v>
      </c>
      <c r="G197" s="126">
        <v>7319</v>
      </c>
      <c r="H197" s="126">
        <v>6708</v>
      </c>
      <c r="I197" s="126">
        <v>6638</v>
      </c>
      <c r="J197" s="126">
        <v>6404</v>
      </c>
      <c r="K197" s="126">
        <v>6658</v>
      </c>
      <c r="L197" s="126">
        <v>6430</v>
      </c>
    </row>
    <row r="198" spans="2:12" x14ac:dyDescent="0.25">
      <c r="B198" s="125" t="s">
        <v>245</v>
      </c>
      <c r="C198" s="126">
        <v>230878</v>
      </c>
      <c r="D198" s="126">
        <v>227611</v>
      </c>
      <c r="E198" s="126">
        <v>223015</v>
      </c>
      <c r="F198" s="126">
        <v>224852</v>
      </c>
      <c r="G198" s="126">
        <v>212934</v>
      </c>
      <c r="H198" s="126">
        <v>213608</v>
      </c>
      <c r="I198" s="126">
        <v>214713</v>
      </c>
      <c r="J198" s="126">
        <v>199361</v>
      </c>
      <c r="K198" s="126">
        <v>204894</v>
      </c>
      <c r="L198" s="126">
        <v>200434</v>
      </c>
    </row>
    <row r="199" spans="2:12" x14ac:dyDescent="0.25">
      <c r="B199" s="125" t="s">
        <v>246</v>
      </c>
      <c r="C199" s="126">
        <v>1971</v>
      </c>
      <c r="D199" s="126">
        <v>2108</v>
      </c>
      <c r="E199" s="126">
        <v>2176</v>
      </c>
      <c r="F199" s="126">
        <v>2818</v>
      </c>
      <c r="G199" s="126">
        <v>2719</v>
      </c>
      <c r="H199" s="126">
        <v>2641</v>
      </c>
      <c r="I199" s="126">
        <v>2388</v>
      </c>
      <c r="J199" s="126">
        <v>2134</v>
      </c>
      <c r="K199" s="126">
        <v>2305</v>
      </c>
      <c r="L199" s="126">
        <v>1899</v>
      </c>
    </row>
    <row r="200" spans="2:12" x14ac:dyDescent="0.25">
      <c r="B200" s="125" t="s">
        <v>247</v>
      </c>
      <c r="C200" s="126">
        <v>1564</v>
      </c>
      <c r="D200" s="126">
        <v>2823</v>
      </c>
      <c r="E200" s="126">
        <v>1824</v>
      </c>
      <c r="F200" s="126">
        <v>2416</v>
      </c>
      <c r="G200" s="126">
        <v>2949</v>
      </c>
      <c r="H200" s="126">
        <v>3133</v>
      </c>
      <c r="I200" s="126">
        <v>2008</v>
      </c>
      <c r="J200" s="126">
        <v>3641</v>
      </c>
      <c r="K200" s="126">
        <v>2115</v>
      </c>
      <c r="L200" s="126">
        <v>1526</v>
      </c>
    </row>
    <row r="201" spans="2:12" x14ac:dyDescent="0.25">
      <c r="B201" s="125" t="s">
        <v>248</v>
      </c>
      <c r="C201" s="126">
        <v>4427</v>
      </c>
      <c r="D201" s="126">
        <v>3672</v>
      </c>
      <c r="E201" s="126">
        <v>2862</v>
      </c>
      <c r="F201" s="126">
        <v>2426</v>
      </c>
      <c r="G201" s="126">
        <v>757</v>
      </c>
      <c r="H201" s="126">
        <v>805</v>
      </c>
      <c r="I201" s="126">
        <v>807</v>
      </c>
      <c r="J201" s="126">
        <v>840</v>
      </c>
      <c r="K201" s="126">
        <v>866</v>
      </c>
      <c r="L201" s="126">
        <v>998</v>
      </c>
    </row>
    <row r="202" spans="2:12" x14ac:dyDescent="0.25">
      <c r="B202" s="125" t="s">
        <v>249</v>
      </c>
      <c r="C202" s="126">
        <v>98437</v>
      </c>
      <c r="D202" s="126">
        <v>454</v>
      </c>
      <c r="E202" s="126">
        <v>63212</v>
      </c>
      <c r="F202" s="126">
        <v>59950</v>
      </c>
      <c r="G202" s="126">
        <v>62005</v>
      </c>
      <c r="H202" s="126">
        <v>66266</v>
      </c>
      <c r="I202" s="126">
        <v>69642</v>
      </c>
      <c r="J202" s="126">
        <v>73387</v>
      </c>
      <c r="K202" s="126">
        <v>76558</v>
      </c>
      <c r="L202" s="126">
        <v>82364</v>
      </c>
    </row>
    <row r="203" spans="2:12" x14ac:dyDescent="0.25">
      <c r="B203" s="125" t="s">
        <v>250</v>
      </c>
      <c r="C203" s="126">
        <v>92487</v>
      </c>
      <c r="D203" s="126">
        <v>93104</v>
      </c>
      <c r="E203" s="126">
        <v>86820</v>
      </c>
      <c r="F203" s="126">
        <v>81859</v>
      </c>
      <c r="G203" s="126">
        <v>82780</v>
      </c>
      <c r="H203" s="126">
        <v>80720</v>
      </c>
      <c r="I203" s="126">
        <v>78772</v>
      </c>
      <c r="J203" s="126">
        <v>76930</v>
      </c>
      <c r="K203" s="126">
        <v>79318</v>
      </c>
      <c r="L203" s="126">
        <v>79090</v>
      </c>
    </row>
    <row r="204" spans="2:12" x14ac:dyDescent="0.25">
      <c r="B204" s="125" t="s">
        <v>251</v>
      </c>
      <c r="C204" s="126">
        <v>3646</v>
      </c>
      <c r="D204" s="126">
        <v>4350</v>
      </c>
      <c r="E204" s="126">
        <v>3836</v>
      </c>
      <c r="F204" s="126">
        <v>2894</v>
      </c>
      <c r="G204" s="126">
        <v>3043</v>
      </c>
      <c r="H204" s="126">
        <v>3036</v>
      </c>
      <c r="I204" s="126">
        <v>3218</v>
      </c>
      <c r="J204" s="126">
        <v>3507</v>
      </c>
      <c r="K204" s="126">
        <v>3085</v>
      </c>
      <c r="L204" s="126">
        <v>2609</v>
      </c>
    </row>
    <row r="205" spans="2:12" x14ac:dyDescent="0.25">
      <c r="B205" s="125" t="s">
        <v>252</v>
      </c>
      <c r="C205" s="126">
        <v>103593</v>
      </c>
      <c r="D205" s="126">
        <v>92139</v>
      </c>
      <c r="E205" s="126">
        <v>76957</v>
      </c>
      <c r="F205" s="126">
        <v>72596</v>
      </c>
      <c r="G205" s="126">
        <v>68381</v>
      </c>
      <c r="H205" s="126">
        <v>66171</v>
      </c>
      <c r="I205" s="126">
        <v>65932</v>
      </c>
      <c r="J205" s="126">
        <v>67024</v>
      </c>
      <c r="K205" s="126">
        <v>66207</v>
      </c>
      <c r="L205" s="126">
        <v>63042</v>
      </c>
    </row>
    <row r="206" spans="2:12" x14ac:dyDescent="0.25">
      <c r="B206" s="125" t="s">
        <v>253</v>
      </c>
      <c r="C206" s="126">
        <v>487</v>
      </c>
      <c r="D206" s="126">
        <v>413</v>
      </c>
      <c r="E206" s="126">
        <v>351</v>
      </c>
      <c r="F206" s="126">
        <v>306</v>
      </c>
      <c r="G206" s="126">
        <v>311</v>
      </c>
      <c r="H206" s="126">
        <v>281</v>
      </c>
      <c r="I206" s="126">
        <v>359</v>
      </c>
      <c r="J206" s="126">
        <v>356</v>
      </c>
      <c r="K206" s="126">
        <v>360</v>
      </c>
      <c r="L206" s="126">
        <v>377</v>
      </c>
    </row>
    <row r="207" spans="2:12" x14ac:dyDescent="0.25">
      <c r="B207" s="125" t="s">
        <v>254</v>
      </c>
      <c r="C207" s="126">
        <v>298</v>
      </c>
      <c r="D207" s="126">
        <v>381</v>
      </c>
      <c r="E207" s="126">
        <v>422</v>
      </c>
      <c r="F207" s="126">
        <v>504</v>
      </c>
      <c r="G207" s="126">
        <v>548</v>
      </c>
      <c r="H207" s="126">
        <v>518</v>
      </c>
      <c r="I207" s="126">
        <v>554</v>
      </c>
      <c r="J207" s="126">
        <v>642</v>
      </c>
      <c r="K207" s="126">
        <v>663</v>
      </c>
      <c r="L207" s="126">
        <v>703</v>
      </c>
    </row>
    <row r="208" spans="2:12" x14ac:dyDescent="0.25">
      <c r="B208" s="125" t="s">
        <v>255</v>
      </c>
      <c r="C208" s="126">
        <v>613</v>
      </c>
      <c r="D208" s="126">
        <v>699</v>
      </c>
      <c r="E208" s="126">
        <v>777</v>
      </c>
      <c r="F208" s="126">
        <v>816</v>
      </c>
      <c r="G208" s="126">
        <v>865</v>
      </c>
      <c r="H208" s="126">
        <v>956</v>
      </c>
      <c r="I208" s="126">
        <v>1083</v>
      </c>
      <c r="J208" s="126">
        <v>1200</v>
      </c>
      <c r="K208" s="126">
        <v>1213</v>
      </c>
      <c r="L208" s="126">
        <v>1443</v>
      </c>
    </row>
    <row r="209" spans="2:12" x14ac:dyDescent="0.25">
      <c r="B209" s="125" t="s">
        <v>256</v>
      </c>
      <c r="C209" s="126">
        <v>792</v>
      </c>
      <c r="D209" s="126">
        <v>808</v>
      </c>
      <c r="E209" s="126">
        <v>774</v>
      </c>
      <c r="F209" s="126">
        <v>787</v>
      </c>
      <c r="G209" s="126">
        <v>696</v>
      </c>
      <c r="H209" s="126">
        <v>766</v>
      </c>
      <c r="I209" s="126">
        <v>734</v>
      </c>
      <c r="J209" s="126">
        <v>638</v>
      </c>
      <c r="K209" s="126">
        <v>675</v>
      </c>
      <c r="L209" s="126">
        <v>662</v>
      </c>
    </row>
    <row r="210" spans="2:12" x14ac:dyDescent="0.25">
      <c r="B210" s="125" t="s">
        <v>257</v>
      </c>
      <c r="C210" s="126">
        <v>6937</v>
      </c>
      <c r="D210" s="126">
        <v>6249</v>
      </c>
      <c r="E210" s="126">
        <v>7191</v>
      </c>
      <c r="F210" s="126">
        <v>6870</v>
      </c>
      <c r="G210" s="126">
        <v>7026</v>
      </c>
      <c r="H210" s="126">
        <v>7768</v>
      </c>
      <c r="I210" s="126">
        <v>10339</v>
      </c>
      <c r="J210" s="126">
        <v>9877</v>
      </c>
      <c r="K210" s="126">
        <v>9230</v>
      </c>
      <c r="L210" s="126">
        <v>9096</v>
      </c>
    </row>
    <row r="211" spans="2:12" x14ac:dyDescent="0.25">
      <c r="B211" s="125" t="s">
        <v>258</v>
      </c>
      <c r="C211" s="126">
        <v>668</v>
      </c>
      <c r="D211" s="126">
        <v>615</v>
      </c>
      <c r="E211" s="126">
        <v>624</v>
      </c>
      <c r="F211" s="126">
        <v>611</v>
      </c>
      <c r="G211" s="126">
        <v>597</v>
      </c>
      <c r="H211" s="126">
        <v>496</v>
      </c>
      <c r="I211" s="126">
        <v>367</v>
      </c>
      <c r="J211" s="126">
        <v>351</v>
      </c>
      <c r="K211" s="126">
        <v>368</v>
      </c>
      <c r="L211" s="126">
        <v>409</v>
      </c>
    </row>
    <row r="212" spans="2:12" x14ac:dyDescent="0.25">
      <c r="B212" s="125" t="s">
        <v>259</v>
      </c>
      <c r="C212" s="126">
        <v>27628</v>
      </c>
      <c r="D212" s="126">
        <v>22665</v>
      </c>
      <c r="E212" s="126">
        <v>26136</v>
      </c>
      <c r="F212" s="126">
        <v>21410</v>
      </c>
      <c r="G212" s="126">
        <v>12806</v>
      </c>
      <c r="H212" s="126">
        <v>14217</v>
      </c>
      <c r="I212" s="126">
        <v>16800</v>
      </c>
      <c r="J212" s="126">
        <v>17332</v>
      </c>
      <c r="K212" s="126">
        <v>17079</v>
      </c>
      <c r="L212" s="126">
        <v>12204</v>
      </c>
    </row>
    <row r="213" spans="2:12" x14ac:dyDescent="0.25">
      <c r="B213" s="125" t="s">
        <v>260</v>
      </c>
      <c r="C213" s="126">
        <v>16053</v>
      </c>
      <c r="D213" s="126">
        <v>16095</v>
      </c>
      <c r="E213" s="126">
        <v>15700</v>
      </c>
      <c r="F213" s="126">
        <v>15199</v>
      </c>
      <c r="G213" s="126">
        <v>14260</v>
      </c>
      <c r="H213" s="126">
        <v>13660</v>
      </c>
      <c r="I213" s="126">
        <v>13861</v>
      </c>
      <c r="J213" s="126">
        <v>13571</v>
      </c>
      <c r="K213" s="126">
        <v>13759</v>
      </c>
      <c r="L213" s="126">
        <v>13353</v>
      </c>
    </row>
    <row r="214" spans="2:12" x14ac:dyDescent="0.25">
      <c r="B214" s="125" t="s">
        <v>261</v>
      </c>
      <c r="C214" s="126">
        <v>29855</v>
      </c>
      <c r="D214" s="126">
        <v>31163</v>
      </c>
      <c r="E214" s="126">
        <v>29439</v>
      </c>
      <c r="F214" s="126">
        <v>26093</v>
      </c>
      <c r="G214" s="126">
        <v>26412</v>
      </c>
      <c r="H214" s="126">
        <v>27252</v>
      </c>
      <c r="I214" s="126">
        <v>27997</v>
      </c>
      <c r="J214" s="126">
        <v>28353</v>
      </c>
      <c r="K214" s="126">
        <v>27315</v>
      </c>
      <c r="L214" s="126">
        <v>27721</v>
      </c>
    </row>
    <row r="215" spans="2:12" x14ac:dyDescent="0.25">
      <c r="B215" s="125" t="s">
        <v>262</v>
      </c>
      <c r="C215" s="126">
        <v>36555</v>
      </c>
      <c r="D215" s="126">
        <v>34775</v>
      </c>
      <c r="E215" s="126">
        <v>33115</v>
      </c>
      <c r="F215" s="126">
        <v>32432</v>
      </c>
      <c r="G215" s="126">
        <v>34906</v>
      </c>
      <c r="H215" s="126">
        <v>33062</v>
      </c>
      <c r="I215" s="126">
        <v>33623</v>
      </c>
      <c r="J215" s="126">
        <v>35549</v>
      </c>
      <c r="K215" s="126">
        <v>33476</v>
      </c>
      <c r="L215" s="126">
        <v>32968</v>
      </c>
    </row>
    <row r="216" spans="2:12" x14ac:dyDescent="0.25">
      <c r="B216" s="125" t="s">
        <v>263</v>
      </c>
      <c r="C216" s="126">
        <v>1531</v>
      </c>
      <c r="D216" s="126">
        <v>1330</v>
      </c>
      <c r="E216" s="126">
        <v>1275</v>
      </c>
      <c r="F216" s="126">
        <v>1370</v>
      </c>
      <c r="G216" s="126">
        <v>1244</v>
      </c>
      <c r="H216" s="126">
        <v>1424</v>
      </c>
      <c r="I216" s="126">
        <v>1523</v>
      </c>
      <c r="J216" s="126">
        <v>1577</v>
      </c>
      <c r="K216" s="126">
        <v>1704</v>
      </c>
      <c r="L216" s="126">
        <v>1702</v>
      </c>
    </row>
    <row r="217" spans="2:12" x14ac:dyDescent="0.25">
      <c r="B217" s="125" t="s">
        <v>264</v>
      </c>
      <c r="C217" s="126">
        <v>5544</v>
      </c>
      <c r="D217" s="126">
        <v>5323</v>
      </c>
      <c r="E217" s="126">
        <v>4914</v>
      </c>
      <c r="F217" s="126">
        <v>4205</v>
      </c>
      <c r="G217" s="126">
        <v>4031</v>
      </c>
      <c r="H217" s="126">
        <v>4149</v>
      </c>
      <c r="I217" s="126">
        <v>4121</v>
      </c>
      <c r="J217" s="126">
        <v>4470</v>
      </c>
      <c r="K217" s="126">
        <v>4447</v>
      </c>
      <c r="L217" s="126">
        <v>4540</v>
      </c>
    </row>
    <row r="218" spans="2:12" x14ac:dyDescent="0.25">
      <c r="B218" s="125" t="s">
        <v>265</v>
      </c>
      <c r="C218" s="126">
        <v>3850</v>
      </c>
      <c r="D218" s="126">
        <v>3754</v>
      </c>
      <c r="E218" s="126">
        <v>3513</v>
      </c>
      <c r="F218" s="126">
        <v>3345</v>
      </c>
      <c r="G218" s="126">
        <v>3533</v>
      </c>
      <c r="H218" s="126">
        <v>3684</v>
      </c>
      <c r="I218" s="126">
        <v>3972</v>
      </c>
      <c r="J218" s="126">
        <v>4144</v>
      </c>
      <c r="K218" s="126">
        <v>4141</v>
      </c>
      <c r="L218" s="126">
        <v>3863</v>
      </c>
    </row>
    <row r="219" spans="2:12" x14ac:dyDescent="0.25">
      <c r="B219" s="125" t="s">
        <v>266</v>
      </c>
      <c r="C219" s="126">
        <v>9573</v>
      </c>
      <c r="D219" s="126">
        <v>9686</v>
      </c>
      <c r="E219" s="126">
        <v>8679</v>
      </c>
      <c r="F219" s="126">
        <v>7674</v>
      </c>
      <c r="G219" s="126">
        <v>7205</v>
      </c>
      <c r="H219" s="126">
        <v>6216</v>
      </c>
      <c r="I219" s="126">
        <v>5847</v>
      </c>
      <c r="J219" s="126">
        <v>6057</v>
      </c>
      <c r="K219" s="126">
        <v>5916</v>
      </c>
      <c r="L219" s="126">
        <v>6246</v>
      </c>
    </row>
    <row r="220" spans="2:12" x14ac:dyDescent="0.25">
      <c r="B220" s="125" t="s">
        <v>267</v>
      </c>
      <c r="C220" s="126">
        <v>5554</v>
      </c>
      <c r="D220" s="126">
        <v>5564</v>
      </c>
      <c r="E220" s="126">
        <v>5523</v>
      </c>
      <c r="F220" s="126">
        <v>5177</v>
      </c>
      <c r="G220" s="126">
        <v>5028</v>
      </c>
      <c r="H220" s="126">
        <v>4949</v>
      </c>
      <c r="I220" s="126">
        <v>5124</v>
      </c>
      <c r="J220" s="126">
        <v>4984</v>
      </c>
      <c r="K220" s="126">
        <v>4908</v>
      </c>
      <c r="L220" s="126">
        <v>5123</v>
      </c>
    </row>
    <row r="221" spans="2:12" x14ac:dyDescent="0.25">
      <c r="B221" s="125" t="s">
        <v>555</v>
      </c>
      <c r="C221" s="127" t="s">
        <v>240</v>
      </c>
      <c r="D221" s="127" t="s">
        <v>240</v>
      </c>
      <c r="E221" s="126">
        <v>402</v>
      </c>
      <c r="F221" s="127" t="s">
        <v>240</v>
      </c>
      <c r="G221" s="127" t="s">
        <v>240</v>
      </c>
      <c r="H221" s="127" t="s">
        <v>240</v>
      </c>
      <c r="I221" s="127" t="s">
        <v>240</v>
      </c>
      <c r="J221" s="127" t="s">
        <v>240</v>
      </c>
      <c r="K221" s="127" t="s">
        <v>240</v>
      </c>
      <c r="L221" s="127" t="s">
        <v>240</v>
      </c>
    </row>
    <row r="222" spans="2:12" x14ac:dyDescent="0.25">
      <c r="B222" s="125" t="s">
        <v>557</v>
      </c>
      <c r="C222" s="126">
        <v>7585</v>
      </c>
      <c r="D222" s="126">
        <v>4860</v>
      </c>
      <c r="E222" s="126">
        <v>6989</v>
      </c>
      <c r="F222" s="126">
        <v>2883</v>
      </c>
      <c r="G222" s="126">
        <v>1437</v>
      </c>
      <c r="H222" s="126">
        <v>1477</v>
      </c>
      <c r="I222" s="126">
        <v>1214</v>
      </c>
      <c r="J222" s="126">
        <v>1125</v>
      </c>
      <c r="K222" s="126">
        <v>1203</v>
      </c>
      <c r="L222" s="126">
        <v>1097</v>
      </c>
    </row>
    <row r="223" spans="2:12" x14ac:dyDescent="0.25">
      <c r="B223" s="125" t="s">
        <v>570</v>
      </c>
      <c r="C223" s="126">
        <v>13467</v>
      </c>
      <c r="D223" s="126">
        <v>13878</v>
      </c>
      <c r="E223" s="126">
        <v>14048</v>
      </c>
      <c r="F223" s="126">
        <v>13860</v>
      </c>
      <c r="G223" s="126">
        <v>13652</v>
      </c>
      <c r="H223" s="126">
        <v>13488</v>
      </c>
      <c r="I223" s="126">
        <v>13142</v>
      </c>
      <c r="J223" s="126">
        <v>13299</v>
      </c>
      <c r="K223" s="126">
        <v>13934</v>
      </c>
      <c r="L223" s="126">
        <v>13908</v>
      </c>
    </row>
    <row r="224" spans="2:12" x14ac:dyDescent="0.25">
      <c r="B224" s="125" t="s">
        <v>558</v>
      </c>
      <c r="C224" s="126">
        <v>32168</v>
      </c>
      <c r="D224" s="126">
        <v>35248</v>
      </c>
      <c r="E224" s="126">
        <v>36158</v>
      </c>
      <c r="F224" s="126">
        <v>35686</v>
      </c>
      <c r="G224" s="126">
        <v>35399</v>
      </c>
      <c r="H224" s="126">
        <v>33518</v>
      </c>
      <c r="I224" s="126">
        <v>32522</v>
      </c>
      <c r="J224" s="126">
        <v>32460</v>
      </c>
      <c r="K224" s="126">
        <v>32678</v>
      </c>
      <c r="L224" s="127"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zoomScale="120" zoomScaleNormal="120" workbookViewId="0">
      <selection activeCell="B19" sqref="B19"/>
    </sheetView>
  </sheetViews>
  <sheetFormatPr defaultColWidth="9.140625" defaultRowHeight="12" x14ac:dyDescent="0.25"/>
  <cols>
    <col min="1" max="1" width="9.140625" style="11"/>
    <col min="2" max="2" width="24.5703125" style="11" customWidth="1"/>
    <col min="3" max="3" width="15.5703125" style="11" customWidth="1"/>
    <col min="4" max="4" width="45.7109375" style="11" customWidth="1"/>
    <col min="5" max="5" width="16.7109375" style="11" customWidth="1"/>
    <col min="6" max="6" width="18.85546875" style="11" customWidth="1"/>
    <col min="7" max="16384" width="9.140625" style="11"/>
  </cols>
  <sheetData>
    <row r="1" spans="2:6" ht="12.75" thickBot="1" x14ac:dyDescent="0.3"/>
    <row r="2" spans="2:6" ht="12.75" thickBot="1" x14ac:dyDescent="0.3">
      <c r="B2" s="14" t="s">
        <v>199</v>
      </c>
      <c r="C2" s="9" t="s">
        <v>13</v>
      </c>
      <c r="D2" s="19" t="s">
        <v>677</v>
      </c>
      <c r="E2" s="12">
        <v>1</v>
      </c>
      <c r="F2" s="10">
        <v>2</v>
      </c>
    </row>
    <row r="3" spans="2:6" ht="36" x14ac:dyDescent="0.25">
      <c r="B3" s="282" t="s">
        <v>200</v>
      </c>
      <c r="C3" s="15" t="s">
        <v>205</v>
      </c>
      <c r="D3" s="20" t="s">
        <v>678</v>
      </c>
      <c r="E3" s="28" t="s">
        <v>679</v>
      </c>
      <c r="F3" s="24" t="s">
        <v>680</v>
      </c>
    </row>
    <row r="4" spans="2:6" x14ac:dyDescent="0.25">
      <c r="B4" s="283"/>
      <c r="C4" s="16" t="s">
        <v>206</v>
      </c>
      <c r="D4" s="21" t="s">
        <v>681</v>
      </c>
      <c r="E4" s="29" t="s">
        <v>679</v>
      </c>
      <c r="F4" s="25" t="s">
        <v>680</v>
      </c>
    </row>
    <row r="5" spans="2:6" ht="36.75" thickBot="1" x14ac:dyDescent="0.3">
      <c r="B5" s="284"/>
      <c r="C5" s="17" t="s">
        <v>207</v>
      </c>
      <c r="D5" s="22" t="s">
        <v>682</v>
      </c>
      <c r="E5" s="30" t="s">
        <v>679</v>
      </c>
      <c r="F5" s="26" t="s">
        <v>683</v>
      </c>
    </row>
    <row r="6" spans="2:6" ht="24" x14ac:dyDescent="0.25">
      <c r="B6" s="282" t="s">
        <v>201</v>
      </c>
      <c r="C6" s="15" t="s">
        <v>208</v>
      </c>
      <c r="D6" s="20" t="s">
        <v>684</v>
      </c>
      <c r="E6" s="28" t="s">
        <v>679</v>
      </c>
      <c r="F6" s="24" t="s">
        <v>680</v>
      </c>
    </row>
    <row r="7" spans="2:6" ht="24" x14ac:dyDescent="0.25">
      <c r="B7" s="283"/>
      <c r="C7" s="16" t="s">
        <v>209</v>
      </c>
      <c r="D7" s="21" t="s">
        <v>685</v>
      </c>
      <c r="E7" s="29" t="s">
        <v>679</v>
      </c>
      <c r="F7" s="25" t="s">
        <v>680</v>
      </c>
    </row>
    <row r="8" spans="2:6" ht="36.75" thickBot="1" x14ac:dyDescent="0.3">
      <c r="B8" s="284"/>
      <c r="C8" s="18" t="s">
        <v>210</v>
      </c>
      <c r="D8" s="22" t="s">
        <v>686</v>
      </c>
      <c r="E8" s="30" t="s">
        <v>679</v>
      </c>
      <c r="F8" s="26" t="s">
        <v>687</v>
      </c>
    </row>
    <row r="9" spans="2:6" ht="24" x14ac:dyDescent="0.25">
      <c r="B9" s="282" t="s">
        <v>202</v>
      </c>
      <c r="C9" s="15" t="s">
        <v>211</v>
      </c>
      <c r="D9" s="20" t="s">
        <v>688</v>
      </c>
      <c r="E9" s="28" t="s">
        <v>679</v>
      </c>
      <c r="F9" s="24" t="s">
        <v>680</v>
      </c>
    </row>
    <row r="10" spans="2:6" ht="60.75" thickBot="1" x14ac:dyDescent="0.3">
      <c r="B10" s="284"/>
      <c r="C10" s="18" t="s">
        <v>212</v>
      </c>
      <c r="D10" s="22" t="s">
        <v>689</v>
      </c>
      <c r="E10" s="30" t="s">
        <v>690</v>
      </c>
      <c r="F10" s="26" t="s">
        <v>691</v>
      </c>
    </row>
    <row r="11" spans="2:6" ht="48" x14ac:dyDescent="0.25">
      <c r="B11" s="282" t="s">
        <v>203</v>
      </c>
      <c r="C11" s="15" t="s">
        <v>213</v>
      </c>
      <c r="D11" s="20" t="s">
        <v>692</v>
      </c>
      <c r="E11" s="28" t="s">
        <v>679</v>
      </c>
      <c r="F11" s="24" t="s">
        <v>680</v>
      </c>
    </row>
    <row r="12" spans="2:6" ht="24" x14ac:dyDescent="0.25">
      <c r="B12" s="283"/>
      <c r="C12" s="16" t="s">
        <v>214</v>
      </c>
      <c r="D12" s="21" t="s">
        <v>693</v>
      </c>
      <c r="E12" s="29" t="s">
        <v>679</v>
      </c>
      <c r="F12" s="25" t="s">
        <v>680</v>
      </c>
    </row>
    <row r="13" spans="2:6" ht="24" x14ac:dyDescent="0.25">
      <c r="B13" s="283"/>
      <c r="C13" s="16" t="s">
        <v>215</v>
      </c>
      <c r="D13" s="21" t="s">
        <v>694</v>
      </c>
      <c r="E13" s="29" t="s">
        <v>679</v>
      </c>
      <c r="F13" s="25" t="s">
        <v>695</v>
      </c>
    </row>
    <row r="14" spans="2:6" ht="24.75" thickBot="1" x14ac:dyDescent="0.3">
      <c r="B14" s="284"/>
      <c r="C14" s="18" t="s">
        <v>216</v>
      </c>
      <c r="D14" s="22" t="s">
        <v>696</v>
      </c>
      <c r="E14" s="30" t="s">
        <v>679</v>
      </c>
      <c r="F14" s="26" t="s">
        <v>680</v>
      </c>
    </row>
    <row r="15" spans="2:6" ht="24.75" thickBot="1" x14ac:dyDescent="0.3">
      <c r="B15" s="14" t="s">
        <v>204</v>
      </c>
      <c r="C15" s="9" t="s">
        <v>217</v>
      </c>
      <c r="D15" s="23" t="s">
        <v>697</v>
      </c>
      <c r="E15" s="13" t="s">
        <v>679</v>
      </c>
      <c r="F15" s="27" t="s">
        <v>680</v>
      </c>
    </row>
  </sheetData>
  <mergeCells count="4">
    <mergeCell ref="B3:B5"/>
    <mergeCell ref="B6:B8"/>
    <mergeCell ref="B9:B10"/>
    <mergeCell ref="B11:B14"/>
  </mergeCells>
  <pageMargins left="0.7" right="0.7" top="0.75" bottom="0.75"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9"/>
  <sheetViews>
    <sheetView workbookViewId="0">
      <pane xSplit="3" ySplit="2" topLeftCell="D3" activePane="bottomRight" state="frozen"/>
      <selection pane="topRight" activeCell="D1" sqref="D1"/>
      <selection pane="bottomLeft" activeCell="A3" sqref="A3"/>
      <selection pane="bottomRight" activeCell="B1" sqref="B1"/>
    </sheetView>
  </sheetViews>
  <sheetFormatPr defaultColWidth="12.7109375" defaultRowHeight="12" x14ac:dyDescent="0.25"/>
  <cols>
    <col min="1" max="1" width="5.7109375" style="5" customWidth="1"/>
    <col min="2" max="2" width="10.7109375" style="5" customWidth="1"/>
    <col min="3" max="3" width="23.28515625" style="5" customWidth="1"/>
    <col min="4" max="4" width="39" style="5" customWidth="1"/>
    <col min="5" max="5" width="30.5703125" style="5" customWidth="1"/>
    <col min="6" max="6" width="8.140625" style="5" customWidth="1"/>
    <col min="7" max="7" width="7" style="5" customWidth="1"/>
    <col min="8" max="8" width="9.85546875" style="5" customWidth="1"/>
    <col min="9" max="9" width="13.7109375" style="5" bestFit="1" customWidth="1"/>
    <col min="10" max="10" width="10.42578125" style="5" customWidth="1"/>
    <col min="11" max="11" width="12.28515625" style="70" customWidth="1"/>
    <col min="12" max="24" width="12.28515625" style="5" customWidth="1"/>
    <col min="25" max="25" width="8.5703125" style="5" bestFit="1" customWidth="1"/>
    <col min="26" max="26" width="11.42578125" style="5" customWidth="1"/>
    <col min="27" max="27" width="9.28515625" style="5" customWidth="1"/>
    <col min="28" max="29" width="11.140625" style="5" customWidth="1"/>
    <col min="30" max="30" width="26.140625" style="5" customWidth="1"/>
    <col min="31" max="16384" width="12.7109375" style="5"/>
  </cols>
  <sheetData>
    <row r="1" spans="1:31" s="2" customFormat="1" ht="36" x14ac:dyDescent="0.25">
      <c r="B1" s="2" t="s">
        <v>0</v>
      </c>
      <c r="C1" s="2" t="s">
        <v>0</v>
      </c>
      <c r="K1" s="65"/>
      <c r="L1" s="286" t="s">
        <v>200</v>
      </c>
      <c r="M1" s="285"/>
      <c r="N1" s="285"/>
      <c r="O1" s="285" t="s">
        <v>201</v>
      </c>
      <c r="P1" s="285"/>
      <c r="Q1" s="285"/>
      <c r="R1" s="285" t="s">
        <v>202</v>
      </c>
      <c r="S1" s="285"/>
      <c r="T1" s="285" t="s">
        <v>203</v>
      </c>
      <c r="U1" s="285"/>
      <c r="V1" s="285"/>
      <c r="W1" s="285"/>
      <c r="X1" s="77" t="s">
        <v>204</v>
      </c>
    </row>
    <row r="2" spans="1:31" s="2" customFormat="1" ht="48" x14ac:dyDescent="0.25">
      <c r="A2" s="1" t="s">
        <v>698</v>
      </c>
      <c r="B2" s="1" t="s">
        <v>11</v>
      </c>
      <c r="C2" s="1" t="s">
        <v>12</v>
      </c>
      <c r="D2" s="1" t="s">
        <v>13</v>
      </c>
      <c r="E2" s="1" t="s">
        <v>14</v>
      </c>
      <c r="F2" s="1" t="s">
        <v>699</v>
      </c>
      <c r="G2" s="1" t="s">
        <v>15</v>
      </c>
      <c r="H2" s="1" t="s">
        <v>16</v>
      </c>
      <c r="I2" s="1" t="s">
        <v>17</v>
      </c>
      <c r="J2" s="1" t="s">
        <v>18</v>
      </c>
      <c r="K2" s="66" t="s">
        <v>19</v>
      </c>
      <c r="L2" s="64" t="s">
        <v>205</v>
      </c>
      <c r="M2" s="61" t="s">
        <v>206</v>
      </c>
      <c r="N2" s="62" t="s">
        <v>207</v>
      </c>
      <c r="O2" s="61" t="s">
        <v>208</v>
      </c>
      <c r="P2" s="61" t="s">
        <v>209</v>
      </c>
      <c r="Q2" s="61" t="s">
        <v>210</v>
      </c>
      <c r="R2" s="61" t="s">
        <v>211</v>
      </c>
      <c r="S2" s="61" t="s">
        <v>212</v>
      </c>
      <c r="T2" s="61" t="s">
        <v>213</v>
      </c>
      <c r="U2" s="61" t="s">
        <v>214</v>
      </c>
      <c r="V2" s="61" t="s">
        <v>215</v>
      </c>
      <c r="W2" s="61" t="s">
        <v>216</v>
      </c>
      <c r="X2" s="63" t="s">
        <v>217</v>
      </c>
      <c r="Y2" s="58" t="s">
        <v>25</v>
      </c>
      <c r="Z2" s="1" t="s">
        <v>665</v>
      </c>
      <c r="AA2" s="1" t="s">
        <v>27</v>
      </c>
      <c r="AB2" s="1" t="s">
        <v>39</v>
      </c>
      <c r="AC2" s="1" t="s">
        <v>42</v>
      </c>
      <c r="AD2" s="1" t="s">
        <v>13</v>
      </c>
      <c r="AE2" s="2" t="s">
        <v>700</v>
      </c>
    </row>
    <row r="3" spans="1:31" ht="24" x14ac:dyDescent="0.25">
      <c r="A3" s="302" t="s">
        <v>49</v>
      </c>
      <c r="B3" s="287" t="s">
        <v>51</v>
      </c>
      <c r="C3" s="293" t="s">
        <v>52</v>
      </c>
      <c r="D3" s="59" t="s">
        <v>701</v>
      </c>
      <c r="E3" s="7" t="s">
        <v>702</v>
      </c>
      <c r="F3" s="287" t="s">
        <v>703</v>
      </c>
      <c r="G3" s="53" t="s">
        <v>55</v>
      </c>
      <c r="H3" s="53" t="s">
        <v>56</v>
      </c>
      <c r="I3" s="53" t="s">
        <v>57</v>
      </c>
      <c r="J3" s="73" t="s">
        <v>58</v>
      </c>
      <c r="K3" s="67" t="s">
        <v>704</v>
      </c>
      <c r="L3" s="60">
        <v>1</v>
      </c>
      <c r="M3" s="60">
        <v>1</v>
      </c>
      <c r="N3" s="60">
        <v>1</v>
      </c>
      <c r="O3" s="60">
        <v>1</v>
      </c>
      <c r="P3" s="60">
        <v>1</v>
      </c>
      <c r="Q3" s="60">
        <v>1</v>
      </c>
      <c r="R3" s="60">
        <v>1</v>
      </c>
      <c r="S3" s="60">
        <v>1</v>
      </c>
      <c r="T3" s="60">
        <v>1</v>
      </c>
      <c r="U3" s="60">
        <v>1</v>
      </c>
      <c r="V3" s="60">
        <v>1</v>
      </c>
      <c r="W3" s="60">
        <v>1</v>
      </c>
      <c r="X3" s="60">
        <v>1</v>
      </c>
      <c r="Y3" s="33"/>
      <c r="Z3" s="7"/>
      <c r="AA3" s="7"/>
      <c r="AB3" s="7"/>
      <c r="AC3" s="7"/>
      <c r="AD3" s="7"/>
    </row>
    <row r="4" spans="1:31" ht="24" x14ac:dyDescent="0.25">
      <c r="A4" s="302"/>
      <c r="B4" s="288"/>
      <c r="C4" s="294"/>
      <c r="D4" s="59" t="s">
        <v>705</v>
      </c>
      <c r="E4" s="7" t="s">
        <v>706</v>
      </c>
      <c r="F4" s="288"/>
      <c r="G4" s="53" t="s">
        <v>55</v>
      </c>
      <c r="H4" s="53" t="s">
        <v>56</v>
      </c>
      <c r="I4" s="53" t="s">
        <v>57</v>
      </c>
      <c r="J4" s="73" t="s">
        <v>58</v>
      </c>
      <c r="K4" s="67" t="s">
        <v>704</v>
      </c>
      <c r="L4" s="60">
        <v>1</v>
      </c>
      <c r="M4" s="60">
        <v>1</v>
      </c>
      <c r="N4" s="60">
        <v>1</v>
      </c>
      <c r="O4" s="60">
        <v>1</v>
      </c>
      <c r="P4" s="60">
        <v>1</v>
      </c>
      <c r="Q4" s="60">
        <v>1</v>
      </c>
      <c r="R4" s="60">
        <v>1</v>
      </c>
      <c r="S4" s="60">
        <v>1</v>
      </c>
      <c r="T4" s="60">
        <v>1</v>
      </c>
      <c r="U4" s="60">
        <v>1</v>
      </c>
      <c r="V4" s="60">
        <v>1</v>
      </c>
      <c r="W4" s="60">
        <v>1</v>
      </c>
      <c r="X4" s="60">
        <v>1</v>
      </c>
      <c r="Y4" s="33"/>
      <c r="Z4" s="7"/>
      <c r="AA4" s="7"/>
      <c r="AB4" s="7"/>
      <c r="AC4" s="7"/>
      <c r="AD4" s="7"/>
    </row>
    <row r="5" spans="1:31" ht="24" x14ac:dyDescent="0.25">
      <c r="A5" s="302"/>
      <c r="B5" s="288"/>
      <c r="C5" s="295"/>
      <c r="D5" s="59" t="s">
        <v>707</v>
      </c>
      <c r="E5" s="7" t="s">
        <v>708</v>
      </c>
      <c r="F5" s="289"/>
      <c r="G5" s="53" t="s">
        <v>55</v>
      </c>
      <c r="H5" s="53" t="s">
        <v>56</v>
      </c>
      <c r="I5" s="53" t="s">
        <v>57</v>
      </c>
      <c r="J5" s="73" t="s">
        <v>58</v>
      </c>
      <c r="K5" s="67" t="s">
        <v>704</v>
      </c>
      <c r="L5" s="60">
        <v>1</v>
      </c>
      <c r="M5" s="60">
        <v>1</v>
      </c>
      <c r="N5" s="60">
        <v>1</v>
      </c>
      <c r="O5" s="60">
        <v>1</v>
      </c>
      <c r="P5" s="60">
        <v>1</v>
      </c>
      <c r="Q5" s="60">
        <v>1</v>
      </c>
      <c r="R5" s="60">
        <v>1</v>
      </c>
      <c r="S5" s="60">
        <v>1</v>
      </c>
      <c r="T5" s="60">
        <v>1</v>
      </c>
      <c r="U5" s="60">
        <v>1</v>
      </c>
      <c r="V5" s="60">
        <v>1</v>
      </c>
      <c r="W5" s="60">
        <v>1</v>
      </c>
      <c r="X5" s="60">
        <v>1</v>
      </c>
      <c r="Y5" s="33"/>
      <c r="Z5" s="7"/>
      <c r="AA5" s="7"/>
      <c r="AB5" s="7"/>
      <c r="AC5" s="7"/>
      <c r="AD5" s="7"/>
    </row>
    <row r="6" spans="1:31" ht="36" x14ac:dyDescent="0.25">
      <c r="A6" s="302"/>
      <c r="B6" s="289"/>
      <c r="C6" s="7" t="s">
        <v>269</v>
      </c>
      <c r="D6" s="54" t="s">
        <v>709</v>
      </c>
      <c r="E6" s="7" t="s">
        <v>710</v>
      </c>
      <c r="F6" s="7" t="s">
        <v>703</v>
      </c>
      <c r="G6" s="7" t="s">
        <v>66</v>
      </c>
      <c r="H6" s="7">
        <v>2017</v>
      </c>
      <c r="I6" s="7"/>
      <c r="J6" s="7" t="s">
        <v>711</v>
      </c>
      <c r="K6" s="68"/>
      <c r="L6" s="71"/>
      <c r="M6" s="32"/>
      <c r="N6" s="32"/>
      <c r="O6" s="32"/>
      <c r="P6" s="32"/>
      <c r="Q6" s="32"/>
      <c r="R6" s="32"/>
      <c r="S6" s="32" t="s">
        <v>0</v>
      </c>
      <c r="T6" s="32"/>
      <c r="U6" s="32"/>
      <c r="V6" s="32"/>
      <c r="W6" s="32"/>
      <c r="X6" s="32"/>
      <c r="Y6" s="33"/>
      <c r="Z6" s="7"/>
      <c r="AA6" s="7"/>
      <c r="AB6" s="7"/>
      <c r="AC6" s="7"/>
      <c r="AD6" s="7"/>
    </row>
    <row r="7" spans="1:31" ht="24" x14ac:dyDescent="0.25">
      <c r="A7" s="302"/>
      <c r="B7" s="287" t="s">
        <v>73</v>
      </c>
      <c r="C7" s="287" t="s">
        <v>279</v>
      </c>
      <c r="D7" s="31" t="s">
        <v>712</v>
      </c>
      <c r="E7" s="7" t="s">
        <v>713</v>
      </c>
      <c r="F7" s="7" t="s">
        <v>703</v>
      </c>
      <c r="G7" s="7" t="s">
        <v>77</v>
      </c>
      <c r="H7" s="53" t="s">
        <v>56</v>
      </c>
      <c r="I7" s="7" t="s">
        <v>57</v>
      </c>
      <c r="J7" s="73" t="s">
        <v>58</v>
      </c>
      <c r="K7" s="68" t="s">
        <v>78</v>
      </c>
      <c r="L7" s="32">
        <v>1</v>
      </c>
      <c r="M7" s="32">
        <v>1</v>
      </c>
      <c r="N7" s="32">
        <v>1</v>
      </c>
      <c r="O7" s="32">
        <v>1</v>
      </c>
      <c r="P7" s="32">
        <v>1</v>
      </c>
      <c r="Q7" s="32">
        <v>1</v>
      </c>
      <c r="R7" s="32">
        <v>1</v>
      </c>
      <c r="S7" s="32">
        <v>1</v>
      </c>
      <c r="T7" s="32">
        <v>1</v>
      </c>
      <c r="U7" s="32">
        <v>1</v>
      </c>
      <c r="V7" s="32">
        <v>1</v>
      </c>
      <c r="W7" s="32">
        <v>1</v>
      </c>
      <c r="X7" s="32">
        <v>1</v>
      </c>
      <c r="Y7" s="33"/>
      <c r="Z7" s="7"/>
      <c r="AA7" s="7"/>
      <c r="AB7" s="7"/>
      <c r="AC7" s="7"/>
      <c r="AD7" s="7"/>
      <c r="AE7" s="5" t="s">
        <v>714</v>
      </c>
    </row>
    <row r="8" spans="1:31" ht="24" x14ac:dyDescent="0.25">
      <c r="A8" s="302"/>
      <c r="B8" s="288"/>
      <c r="C8" s="288"/>
      <c r="D8" s="31" t="s">
        <v>715</v>
      </c>
      <c r="E8" s="7" t="s">
        <v>716</v>
      </c>
      <c r="F8" s="7"/>
      <c r="G8" s="7" t="s">
        <v>77</v>
      </c>
      <c r="H8" s="53" t="s">
        <v>56</v>
      </c>
      <c r="I8" s="7" t="s">
        <v>57</v>
      </c>
      <c r="J8" s="73" t="s">
        <v>58</v>
      </c>
      <c r="K8" s="68" t="s">
        <v>78</v>
      </c>
      <c r="L8" s="32">
        <v>1</v>
      </c>
      <c r="M8" s="32">
        <v>1</v>
      </c>
      <c r="N8" s="32">
        <v>1</v>
      </c>
      <c r="O8" s="32">
        <v>1</v>
      </c>
      <c r="P8" s="32">
        <v>1</v>
      </c>
      <c r="Q8" s="32">
        <v>1</v>
      </c>
      <c r="R8" s="32">
        <v>1</v>
      </c>
      <c r="S8" s="32">
        <v>1</v>
      </c>
      <c r="T8" s="32">
        <v>1</v>
      </c>
      <c r="U8" s="32">
        <v>1</v>
      </c>
      <c r="V8" s="32">
        <v>1</v>
      </c>
      <c r="W8" s="32">
        <v>1</v>
      </c>
      <c r="X8" s="32">
        <v>1</v>
      </c>
      <c r="Y8" s="33"/>
      <c r="Z8" s="79"/>
      <c r="AA8" s="79"/>
      <c r="AB8" s="79"/>
      <c r="AC8" s="79"/>
      <c r="AD8" s="79"/>
    </row>
    <row r="9" spans="1:31" ht="24" x14ac:dyDescent="0.25">
      <c r="A9" s="302"/>
      <c r="B9" s="289"/>
      <c r="C9" s="289"/>
      <c r="D9" s="31" t="s">
        <v>717</v>
      </c>
      <c r="E9" s="7" t="s">
        <v>718</v>
      </c>
      <c r="F9" s="7"/>
      <c r="G9" s="7" t="s">
        <v>77</v>
      </c>
      <c r="H9" s="53" t="s">
        <v>56</v>
      </c>
      <c r="I9" s="7" t="s">
        <v>57</v>
      </c>
      <c r="J9" s="73" t="s">
        <v>58</v>
      </c>
      <c r="K9" s="68" t="s">
        <v>78</v>
      </c>
      <c r="L9" s="45">
        <v>2</v>
      </c>
      <c r="M9" s="32">
        <v>1</v>
      </c>
      <c r="N9" s="32">
        <v>1</v>
      </c>
      <c r="O9" s="32">
        <v>1</v>
      </c>
      <c r="P9" s="32">
        <v>1</v>
      </c>
      <c r="Q9" s="32">
        <v>1</v>
      </c>
      <c r="R9" s="32">
        <v>1</v>
      </c>
      <c r="S9" s="32">
        <v>1</v>
      </c>
      <c r="T9" s="32">
        <v>1</v>
      </c>
      <c r="U9" s="32">
        <v>1</v>
      </c>
      <c r="V9" s="32">
        <v>1</v>
      </c>
      <c r="W9" s="32">
        <v>1</v>
      </c>
      <c r="X9" s="32">
        <v>1</v>
      </c>
      <c r="Y9" s="33"/>
      <c r="Z9" s="79"/>
      <c r="AA9" s="79"/>
      <c r="AB9" s="79"/>
      <c r="AC9" s="79"/>
      <c r="AD9" s="79"/>
    </row>
    <row r="10" spans="1:31" ht="144" x14ac:dyDescent="0.25">
      <c r="A10" s="302"/>
      <c r="B10" s="268" t="s">
        <v>719</v>
      </c>
      <c r="C10" s="7" t="s">
        <v>81</v>
      </c>
      <c r="D10" s="7" t="s">
        <v>720</v>
      </c>
      <c r="E10" s="7" t="s">
        <v>83</v>
      </c>
      <c r="F10" s="7" t="s">
        <v>703</v>
      </c>
      <c r="G10" s="7" t="s">
        <v>55</v>
      </c>
      <c r="H10" s="7" t="s">
        <v>84</v>
      </c>
      <c r="I10" s="7" t="s">
        <v>85</v>
      </c>
      <c r="J10" s="72" t="s">
        <v>86</v>
      </c>
      <c r="K10" s="68" t="s">
        <v>721</v>
      </c>
      <c r="L10" s="32">
        <v>1</v>
      </c>
      <c r="M10" s="32">
        <v>1</v>
      </c>
      <c r="N10" s="32">
        <v>1</v>
      </c>
      <c r="O10" s="32">
        <v>1</v>
      </c>
      <c r="P10" s="32">
        <v>2</v>
      </c>
      <c r="Q10" s="32">
        <v>2</v>
      </c>
      <c r="R10" s="32">
        <v>1</v>
      </c>
      <c r="S10" s="32">
        <v>1</v>
      </c>
      <c r="T10" s="32">
        <v>1</v>
      </c>
      <c r="U10" s="32">
        <v>1</v>
      </c>
      <c r="V10" s="32">
        <v>1</v>
      </c>
      <c r="W10" s="32">
        <v>1</v>
      </c>
      <c r="X10" s="32">
        <v>2</v>
      </c>
      <c r="Y10" s="34" t="s">
        <v>722</v>
      </c>
      <c r="Z10" s="35" t="s">
        <v>723</v>
      </c>
      <c r="AA10" s="35" t="s">
        <v>724</v>
      </c>
      <c r="AB10" s="35" t="s">
        <v>725</v>
      </c>
      <c r="AC10" s="35" t="s">
        <v>726</v>
      </c>
      <c r="AD10" s="35" t="s">
        <v>727</v>
      </c>
      <c r="AE10" s="5" t="s">
        <v>728</v>
      </c>
    </row>
    <row r="11" spans="1:31" ht="84" x14ac:dyDescent="0.25">
      <c r="A11" s="302"/>
      <c r="B11" s="268"/>
      <c r="C11" s="7" t="s">
        <v>729</v>
      </c>
      <c r="D11" s="7" t="s">
        <v>730</v>
      </c>
      <c r="E11" s="7" t="s">
        <v>731</v>
      </c>
      <c r="F11" s="7"/>
      <c r="G11" s="7" t="s">
        <v>55</v>
      </c>
      <c r="H11" s="7" t="s">
        <v>732</v>
      </c>
      <c r="I11" s="7" t="s">
        <v>57</v>
      </c>
      <c r="J11" s="72" t="s">
        <v>178</v>
      </c>
      <c r="K11" s="68" t="s">
        <v>78</v>
      </c>
      <c r="L11" s="32">
        <v>1</v>
      </c>
      <c r="M11" s="32">
        <v>1</v>
      </c>
      <c r="N11" s="32">
        <v>1</v>
      </c>
      <c r="O11" s="32">
        <v>1</v>
      </c>
      <c r="P11" s="32">
        <v>1</v>
      </c>
      <c r="Q11" s="32">
        <v>1</v>
      </c>
      <c r="R11" s="32">
        <v>1</v>
      </c>
      <c r="S11" s="32">
        <v>1</v>
      </c>
      <c r="T11" s="32">
        <v>1</v>
      </c>
      <c r="U11" s="32">
        <v>1</v>
      </c>
      <c r="V11" s="32">
        <v>1</v>
      </c>
      <c r="W11" s="32">
        <v>1</v>
      </c>
      <c r="X11" s="32">
        <v>1</v>
      </c>
      <c r="Y11" s="33"/>
      <c r="Z11" s="7"/>
      <c r="AA11" s="7"/>
      <c r="AB11" s="7"/>
      <c r="AC11" s="7"/>
      <c r="AD11" s="7"/>
      <c r="AE11" s="5" t="s">
        <v>728</v>
      </c>
    </row>
    <row r="12" spans="1:31" ht="72" x14ac:dyDescent="0.25">
      <c r="A12" s="303"/>
      <c r="B12" s="268"/>
      <c r="C12" s="7" t="s">
        <v>733</v>
      </c>
      <c r="D12" s="7" t="s">
        <v>734</v>
      </c>
      <c r="E12" s="7" t="s">
        <v>735</v>
      </c>
      <c r="F12" s="7" t="s">
        <v>703</v>
      </c>
      <c r="G12" s="7" t="s">
        <v>55</v>
      </c>
      <c r="H12" s="7" t="s">
        <v>93</v>
      </c>
      <c r="I12" s="7" t="s">
        <v>57</v>
      </c>
      <c r="J12" s="72" t="s">
        <v>58</v>
      </c>
      <c r="K12" s="68" t="s">
        <v>94</v>
      </c>
      <c r="L12" s="32">
        <v>1</v>
      </c>
      <c r="M12" s="32">
        <v>1</v>
      </c>
      <c r="N12" s="32">
        <v>1</v>
      </c>
      <c r="O12" s="32">
        <v>1</v>
      </c>
      <c r="P12" s="32">
        <v>1</v>
      </c>
      <c r="Q12" s="32">
        <v>1</v>
      </c>
      <c r="R12" s="32">
        <v>1</v>
      </c>
      <c r="S12" s="32">
        <v>1</v>
      </c>
      <c r="T12" s="32">
        <v>1</v>
      </c>
      <c r="U12" s="32">
        <v>1</v>
      </c>
      <c r="V12" s="32">
        <v>1</v>
      </c>
      <c r="W12" s="32">
        <v>1</v>
      </c>
      <c r="X12" s="32">
        <v>1</v>
      </c>
      <c r="Y12" s="33"/>
      <c r="Z12" s="7"/>
      <c r="AA12" s="7"/>
      <c r="AB12" s="7"/>
      <c r="AC12" s="7"/>
      <c r="AD12" s="7"/>
      <c r="AE12" s="5" t="s">
        <v>728</v>
      </c>
    </row>
    <row r="13" spans="1:31" ht="36" customHeight="1" x14ac:dyDescent="0.25">
      <c r="A13" s="299" t="s">
        <v>95</v>
      </c>
      <c r="B13" s="296" t="s">
        <v>97</v>
      </c>
      <c r="C13" s="36" t="s">
        <v>736</v>
      </c>
      <c r="D13" s="36" t="s">
        <v>737</v>
      </c>
      <c r="E13" s="36" t="s">
        <v>738</v>
      </c>
      <c r="F13" s="36"/>
      <c r="G13" s="36" t="s">
        <v>739</v>
      </c>
      <c r="H13" s="3" t="s">
        <v>109</v>
      </c>
      <c r="I13" s="3" t="s">
        <v>57</v>
      </c>
      <c r="J13" s="75" t="s">
        <v>58</v>
      </c>
      <c r="K13" s="74" t="s">
        <v>740</v>
      </c>
      <c r="L13" s="37">
        <v>1</v>
      </c>
      <c r="M13" s="37">
        <v>1</v>
      </c>
      <c r="N13" s="37">
        <v>1</v>
      </c>
      <c r="O13" s="37">
        <v>1</v>
      </c>
      <c r="P13" s="37">
        <v>1</v>
      </c>
      <c r="Q13" s="37">
        <v>1</v>
      </c>
      <c r="R13" s="37">
        <v>1</v>
      </c>
      <c r="S13" s="37">
        <v>1</v>
      </c>
      <c r="T13" s="37">
        <v>1</v>
      </c>
      <c r="U13" s="37">
        <v>1</v>
      </c>
      <c r="V13" s="37">
        <v>1</v>
      </c>
      <c r="W13" s="37">
        <v>1</v>
      </c>
      <c r="X13" s="37">
        <v>1</v>
      </c>
      <c r="Y13" s="38"/>
      <c r="Z13" s="39"/>
      <c r="AA13" s="39"/>
      <c r="AB13" s="39"/>
      <c r="AC13" s="39"/>
      <c r="AD13" s="3" t="s">
        <v>741</v>
      </c>
      <c r="AE13" s="2"/>
    </row>
    <row r="14" spans="1:31" ht="24" x14ac:dyDescent="0.25">
      <c r="A14" s="300"/>
      <c r="B14" s="297"/>
      <c r="C14" s="296" t="s">
        <v>98</v>
      </c>
      <c r="D14" s="40" t="s">
        <v>742</v>
      </c>
      <c r="E14" s="40" t="s">
        <v>743</v>
      </c>
      <c r="F14" s="296" t="s">
        <v>703</v>
      </c>
      <c r="G14" s="40" t="s">
        <v>77</v>
      </c>
      <c r="H14" s="40" t="s">
        <v>56</v>
      </c>
      <c r="I14" s="40" t="s">
        <v>57</v>
      </c>
      <c r="J14" s="76" t="s">
        <v>58</v>
      </c>
      <c r="K14" s="41" t="s">
        <v>744</v>
      </c>
      <c r="L14" s="42">
        <v>1</v>
      </c>
      <c r="M14" s="42">
        <v>1</v>
      </c>
      <c r="N14" s="42">
        <v>1</v>
      </c>
      <c r="O14" s="42">
        <v>1</v>
      </c>
      <c r="P14" s="42">
        <v>1</v>
      </c>
      <c r="Q14" s="42">
        <v>1</v>
      </c>
      <c r="R14" s="42">
        <v>1</v>
      </c>
      <c r="S14" s="42">
        <v>1</v>
      </c>
      <c r="T14" s="42">
        <v>1</v>
      </c>
      <c r="U14" s="42">
        <v>1</v>
      </c>
      <c r="V14" s="42">
        <v>1</v>
      </c>
      <c r="W14" s="42">
        <v>1</v>
      </c>
      <c r="X14" s="42">
        <v>1</v>
      </c>
      <c r="Y14" s="43">
        <v>0.39500000000000002</v>
      </c>
      <c r="Z14" s="44">
        <v>0.69099999999999995</v>
      </c>
      <c r="AA14" s="44">
        <v>1.3380000000000001</v>
      </c>
      <c r="AB14" s="44">
        <v>0.20100000000000001</v>
      </c>
      <c r="AC14" s="44">
        <v>0.98199999999999998</v>
      </c>
      <c r="AD14" s="3">
        <v>2020</v>
      </c>
      <c r="AE14" s="8" t="s">
        <v>745</v>
      </c>
    </row>
    <row r="15" spans="1:31" ht="24" x14ac:dyDescent="0.25">
      <c r="A15" s="300"/>
      <c r="B15" s="297"/>
      <c r="C15" s="297"/>
      <c r="D15" s="40" t="s">
        <v>746</v>
      </c>
      <c r="E15" s="40" t="s">
        <v>747</v>
      </c>
      <c r="F15" s="297"/>
      <c r="G15" s="40" t="s">
        <v>77</v>
      </c>
      <c r="H15" s="40" t="s">
        <v>56</v>
      </c>
      <c r="I15" s="40" t="s">
        <v>57</v>
      </c>
      <c r="J15" s="76" t="s">
        <v>58</v>
      </c>
      <c r="K15" s="41" t="s">
        <v>744</v>
      </c>
      <c r="L15" s="42">
        <v>1</v>
      </c>
      <c r="M15" s="42">
        <v>1</v>
      </c>
      <c r="N15" s="42">
        <v>1</v>
      </c>
      <c r="O15" s="42">
        <v>1</v>
      </c>
      <c r="P15" s="42">
        <v>1</v>
      </c>
      <c r="Q15" s="42">
        <v>1</v>
      </c>
      <c r="R15" s="42">
        <v>1</v>
      </c>
      <c r="S15" s="42">
        <v>1</v>
      </c>
      <c r="T15" s="42">
        <v>1</v>
      </c>
      <c r="U15" s="42">
        <v>1</v>
      </c>
      <c r="V15" s="42">
        <v>1</v>
      </c>
      <c r="W15" s="42">
        <v>1</v>
      </c>
      <c r="X15" s="42">
        <v>1</v>
      </c>
      <c r="Y15" s="43">
        <v>6.569</v>
      </c>
      <c r="Z15" s="44">
        <v>3.9449999999999998</v>
      </c>
      <c r="AA15" s="44">
        <v>10.618</v>
      </c>
      <c r="AB15" s="44">
        <v>2.004</v>
      </c>
      <c r="AC15" s="44">
        <v>10.727</v>
      </c>
      <c r="AD15" s="3">
        <v>2020</v>
      </c>
      <c r="AE15" s="4"/>
    </row>
    <row r="16" spans="1:31" ht="24" x14ac:dyDescent="0.25">
      <c r="A16" s="300"/>
      <c r="B16" s="297"/>
      <c r="C16" s="298"/>
      <c r="D16" s="40" t="s">
        <v>748</v>
      </c>
      <c r="E16" s="40" t="s">
        <v>749</v>
      </c>
      <c r="F16" s="298"/>
      <c r="G16" s="40" t="s">
        <v>77</v>
      </c>
      <c r="H16" s="40" t="s">
        <v>56</v>
      </c>
      <c r="I16" s="40" t="s">
        <v>57</v>
      </c>
      <c r="J16" s="76" t="s">
        <v>58</v>
      </c>
      <c r="K16" s="41" t="s">
        <v>744</v>
      </c>
      <c r="L16" s="42">
        <v>1</v>
      </c>
      <c r="M16" s="42">
        <v>1</v>
      </c>
      <c r="N16" s="42">
        <v>1</v>
      </c>
      <c r="O16" s="42">
        <v>1</v>
      </c>
      <c r="P16" s="42">
        <v>1</v>
      </c>
      <c r="Q16" s="42">
        <v>1</v>
      </c>
      <c r="R16" s="42">
        <v>1</v>
      </c>
      <c r="S16" s="42">
        <v>1</v>
      </c>
      <c r="T16" s="42">
        <v>1</v>
      </c>
      <c r="U16" s="42">
        <v>1</v>
      </c>
      <c r="V16" s="42">
        <v>1</v>
      </c>
      <c r="W16" s="42">
        <v>1</v>
      </c>
      <c r="X16" s="42">
        <v>1</v>
      </c>
      <c r="Y16" s="43"/>
      <c r="Z16" s="44"/>
      <c r="AA16" s="44"/>
      <c r="AB16" s="44"/>
      <c r="AC16" s="44"/>
      <c r="AD16" s="3"/>
    </row>
    <row r="17" spans="1:31" ht="36" x14ac:dyDescent="0.25">
      <c r="A17" s="300"/>
      <c r="B17" s="297"/>
      <c r="C17" s="3" t="s">
        <v>481</v>
      </c>
      <c r="D17" s="3" t="s">
        <v>750</v>
      </c>
      <c r="E17" s="3" t="s">
        <v>103</v>
      </c>
      <c r="F17" s="3" t="s">
        <v>703</v>
      </c>
      <c r="G17" s="3" t="s">
        <v>77</v>
      </c>
      <c r="H17" s="3" t="s">
        <v>104</v>
      </c>
      <c r="I17" s="3" t="s">
        <v>57</v>
      </c>
      <c r="J17" s="75" t="s">
        <v>58</v>
      </c>
      <c r="K17" s="41" t="s">
        <v>744</v>
      </c>
      <c r="L17" s="45">
        <v>1</v>
      </c>
      <c r="M17" s="45">
        <v>1</v>
      </c>
      <c r="N17" s="45">
        <v>1</v>
      </c>
      <c r="O17" s="45">
        <v>1</v>
      </c>
      <c r="P17" s="45">
        <v>1</v>
      </c>
      <c r="Q17" s="45">
        <v>1</v>
      </c>
      <c r="R17" s="45">
        <v>1</v>
      </c>
      <c r="S17" s="45">
        <v>2</v>
      </c>
      <c r="T17" s="45">
        <v>1</v>
      </c>
      <c r="U17" s="45">
        <v>1</v>
      </c>
      <c r="V17" s="45">
        <v>1</v>
      </c>
      <c r="W17" s="45">
        <v>1</v>
      </c>
      <c r="X17" s="45">
        <v>1</v>
      </c>
      <c r="Y17" s="46"/>
      <c r="Z17" s="3"/>
      <c r="AA17" s="3"/>
      <c r="AB17" s="3"/>
      <c r="AC17" s="3"/>
      <c r="AD17" s="3"/>
    </row>
    <row r="18" spans="1:31" ht="84" x14ac:dyDescent="0.25">
      <c r="A18" s="300"/>
      <c r="B18" s="298"/>
      <c r="C18" s="3" t="s">
        <v>751</v>
      </c>
      <c r="D18" s="3" t="s">
        <v>486</v>
      </c>
      <c r="E18" s="3" t="s">
        <v>752</v>
      </c>
      <c r="F18" s="3" t="s">
        <v>703</v>
      </c>
      <c r="G18" s="3" t="s">
        <v>77</v>
      </c>
      <c r="H18" s="3" t="s">
        <v>109</v>
      </c>
      <c r="I18" s="3" t="s">
        <v>57</v>
      </c>
      <c r="J18" s="75" t="s">
        <v>58</v>
      </c>
      <c r="K18" s="41" t="s">
        <v>744</v>
      </c>
      <c r="L18" s="45">
        <v>1</v>
      </c>
      <c r="M18" s="45">
        <v>1</v>
      </c>
      <c r="N18" s="45">
        <v>1</v>
      </c>
      <c r="O18" s="45">
        <v>1</v>
      </c>
      <c r="P18" s="45">
        <v>1</v>
      </c>
      <c r="Q18" s="45">
        <v>1</v>
      </c>
      <c r="R18" s="45">
        <v>1</v>
      </c>
      <c r="S18" s="45">
        <v>1</v>
      </c>
      <c r="T18" s="45">
        <v>1</v>
      </c>
      <c r="U18" s="45">
        <v>1</v>
      </c>
      <c r="V18" s="45">
        <v>1</v>
      </c>
      <c r="W18" s="45">
        <v>1</v>
      </c>
      <c r="X18" s="45">
        <v>1</v>
      </c>
      <c r="Y18" s="46"/>
      <c r="Z18" s="3"/>
      <c r="AA18" s="3"/>
      <c r="AB18" s="3"/>
      <c r="AC18" s="3"/>
      <c r="AD18" s="3"/>
    </row>
    <row r="19" spans="1:31" ht="36" x14ac:dyDescent="0.25">
      <c r="A19" s="300"/>
      <c r="B19" s="3" t="s">
        <v>753</v>
      </c>
      <c r="C19" s="3" t="s">
        <v>754</v>
      </c>
      <c r="D19" s="3" t="s">
        <v>755</v>
      </c>
      <c r="E19" s="3" t="s">
        <v>756</v>
      </c>
      <c r="F19" s="3" t="s">
        <v>703</v>
      </c>
      <c r="G19" s="3" t="s">
        <v>66</v>
      </c>
      <c r="H19" s="3" t="s">
        <v>757</v>
      </c>
      <c r="I19" s="3" t="s">
        <v>57</v>
      </c>
      <c r="J19" s="75" t="s">
        <v>58</v>
      </c>
      <c r="K19" s="69" t="s">
        <v>758</v>
      </c>
      <c r="L19" s="45">
        <v>2</v>
      </c>
      <c r="M19" s="45">
        <v>1</v>
      </c>
      <c r="N19" s="45">
        <v>1</v>
      </c>
      <c r="O19" s="45">
        <v>1</v>
      </c>
      <c r="P19" s="45">
        <v>1</v>
      </c>
      <c r="Q19" s="45">
        <v>1</v>
      </c>
      <c r="R19" s="45">
        <v>1</v>
      </c>
      <c r="S19" s="45">
        <v>1</v>
      </c>
      <c r="T19" s="45">
        <v>1</v>
      </c>
      <c r="U19" s="45">
        <v>1</v>
      </c>
      <c r="V19" s="45">
        <v>1</v>
      </c>
      <c r="W19" s="45">
        <v>1</v>
      </c>
      <c r="X19" s="45">
        <v>1</v>
      </c>
      <c r="Y19" s="46"/>
      <c r="Z19" s="3"/>
      <c r="AA19" s="3"/>
      <c r="AB19" s="3"/>
      <c r="AC19" s="3"/>
      <c r="AD19" s="3"/>
    </row>
    <row r="20" spans="1:31" ht="15" customHeight="1" x14ac:dyDescent="0.25">
      <c r="A20" s="300"/>
      <c r="B20" s="290" t="s">
        <v>111</v>
      </c>
      <c r="C20" s="290" t="s">
        <v>112</v>
      </c>
      <c r="D20" s="6" t="s">
        <v>759</v>
      </c>
      <c r="E20" s="290" t="s">
        <v>760</v>
      </c>
      <c r="F20" s="290" t="s">
        <v>703</v>
      </c>
      <c r="G20" s="3" t="s">
        <v>66</v>
      </c>
      <c r="H20" s="3" t="s">
        <v>109</v>
      </c>
      <c r="I20" s="3" t="s">
        <v>57</v>
      </c>
      <c r="J20" s="75" t="s">
        <v>58</v>
      </c>
      <c r="K20" s="69" t="s">
        <v>78</v>
      </c>
      <c r="L20" s="45">
        <v>1</v>
      </c>
      <c r="M20" s="45">
        <v>1</v>
      </c>
      <c r="N20" s="45">
        <v>1</v>
      </c>
      <c r="O20" s="45">
        <v>1</v>
      </c>
      <c r="P20" s="45">
        <v>1</v>
      </c>
      <c r="Q20" s="45">
        <v>1</v>
      </c>
      <c r="R20" s="45">
        <v>1</v>
      </c>
      <c r="S20" s="45">
        <v>1</v>
      </c>
      <c r="T20" s="45">
        <v>1</v>
      </c>
      <c r="U20" s="45">
        <v>1</v>
      </c>
      <c r="V20" s="45">
        <v>1</v>
      </c>
      <c r="W20" s="45">
        <v>1</v>
      </c>
      <c r="X20" s="45">
        <v>1</v>
      </c>
      <c r="Y20" s="46"/>
      <c r="Z20" s="3"/>
      <c r="AA20" s="3"/>
      <c r="AB20" s="3"/>
      <c r="AC20" s="3"/>
      <c r="AD20" s="3"/>
    </row>
    <row r="21" spans="1:31" ht="15" x14ac:dyDescent="0.25">
      <c r="A21" s="300"/>
      <c r="B21" s="291"/>
      <c r="C21" s="291"/>
      <c r="D21" s="6" t="s">
        <v>761</v>
      </c>
      <c r="E21" s="291"/>
      <c r="F21" s="291"/>
      <c r="G21" s="3" t="s">
        <v>66</v>
      </c>
      <c r="H21" s="3" t="s">
        <v>109</v>
      </c>
      <c r="I21" s="3" t="s">
        <v>57</v>
      </c>
      <c r="J21" s="75" t="s">
        <v>58</v>
      </c>
      <c r="K21" s="69" t="s">
        <v>78</v>
      </c>
      <c r="L21" s="45">
        <v>1</v>
      </c>
      <c r="M21" s="45">
        <v>1</v>
      </c>
      <c r="N21" s="45">
        <v>1</v>
      </c>
      <c r="O21" s="45">
        <v>1</v>
      </c>
      <c r="P21" s="45">
        <v>1</v>
      </c>
      <c r="Q21" s="45">
        <v>1</v>
      </c>
      <c r="R21" s="45">
        <v>1</v>
      </c>
      <c r="S21" s="45">
        <v>1</v>
      </c>
      <c r="T21" s="45">
        <v>1</v>
      </c>
      <c r="U21" s="45">
        <v>1</v>
      </c>
      <c r="V21" s="45">
        <v>1</v>
      </c>
      <c r="W21" s="45">
        <v>1</v>
      </c>
      <c r="X21" s="45">
        <v>1</v>
      </c>
      <c r="Y21" s="46"/>
      <c r="Z21" s="3"/>
      <c r="AA21" s="3"/>
      <c r="AB21" s="3"/>
      <c r="AC21" s="3"/>
      <c r="AD21" s="3"/>
    </row>
    <row r="22" spans="1:31" ht="15" x14ac:dyDescent="0.25">
      <c r="A22" s="300"/>
      <c r="B22" s="291"/>
      <c r="C22" s="292"/>
      <c r="D22" s="6" t="s">
        <v>762</v>
      </c>
      <c r="E22" s="292"/>
      <c r="F22" s="292"/>
      <c r="G22" s="3" t="s">
        <v>66</v>
      </c>
      <c r="H22" s="3" t="s">
        <v>109</v>
      </c>
      <c r="I22" s="3" t="s">
        <v>57</v>
      </c>
      <c r="J22" s="75" t="s">
        <v>58</v>
      </c>
      <c r="K22" s="69" t="s">
        <v>78</v>
      </c>
      <c r="L22" s="45">
        <v>2</v>
      </c>
      <c r="M22" s="45">
        <v>1</v>
      </c>
      <c r="N22" s="45">
        <v>1</v>
      </c>
      <c r="O22" s="45">
        <v>1</v>
      </c>
      <c r="P22" s="45">
        <v>1</v>
      </c>
      <c r="Q22" s="45">
        <v>1</v>
      </c>
      <c r="R22" s="45">
        <v>1</v>
      </c>
      <c r="S22" s="45">
        <v>1</v>
      </c>
      <c r="T22" s="45">
        <v>1</v>
      </c>
      <c r="U22" s="45">
        <v>1</v>
      </c>
      <c r="V22" s="45">
        <v>1</v>
      </c>
      <c r="W22" s="45">
        <v>1</v>
      </c>
      <c r="X22" s="45">
        <v>1</v>
      </c>
      <c r="Y22" s="46"/>
      <c r="Z22" s="3"/>
      <c r="AA22" s="3"/>
      <c r="AB22" s="3"/>
      <c r="AC22" s="3"/>
      <c r="AD22" s="3"/>
    </row>
    <row r="23" spans="1:31" ht="36" x14ac:dyDescent="0.25">
      <c r="A23" s="300"/>
      <c r="B23" s="291"/>
      <c r="C23" s="6" t="s">
        <v>116</v>
      </c>
      <c r="D23" s="6" t="s">
        <v>763</v>
      </c>
      <c r="E23" s="6" t="s">
        <v>118</v>
      </c>
      <c r="F23" s="6" t="s">
        <v>703</v>
      </c>
      <c r="G23" s="3" t="s">
        <v>77</v>
      </c>
      <c r="H23" s="3" t="s">
        <v>119</v>
      </c>
      <c r="I23" s="3" t="s">
        <v>85</v>
      </c>
      <c r="J23" s="75" t="s">
        <v>58</v>
      </c>
      <c r="K23" s="69" t="s">
        <v>744</v>
      </c>
      <c r="L23" s="45">
        <v>2</v>
      </c>
      <c r="M23" s="45">
        <v>1</v>
      </c>
      <c r="N23" s="45">
        <v>1</v>
      </c>
      <c r="O23" s="45">
        <v>1</v>
      </c>
      <c r="P23" s="45">
        <v>1</v>
      </c>
      <c r="Q23" s="45">
        <v>1</v>
      </c>
      <c r="R23" s="45">
        <v>1</v>
      </c>
      <c r="S23" s="45">
        <v>1</v>
      </c>
      <c r="T23" s="45">
        <v>1</v>
      </c>
      <c r="U23" s="45">
        <v>1</v>
      </c>
      <c r="V23" s="45">
        <v>1</v>
      </c>
      <c r="W23" s="45">
        <v>1</v>
      </c>
      <c r="X23" s="45">
        <v>1</v>
      </c>
      <c r="Y23" s="46"/>
      <c r="Z23" s="3"/>
      <c r="AA23" s="3"/>
      <c r="AB23" s="3"/>
      <c r="AC23" s="3"/>
      <c r="AD23" s="3"/>
    </row>
    <row r="24" spans="1:31" ht="36" x14ac:dyDescent="0.25">
      <c r="A24" s="300"/>
      <c r="B24" s="291"/>
      <c r="C24" s="6" t="s">
        <v>764</v>
      </c>
      <c r="D24" s="6" t="s">
        <v>765</v>
      </c>
      <c r="E24" s="6" t="s">
        <v>766</v>
      </c>
      <c r="F24" s="6"/>
      <c r="G24" s="3" t="s">
        <v>77</v>
      </c>
      <c r="H24" s="3" t="s">
        <v>119</v>
      </c>
      <c r="I24" s="3" t="s">
        <v>85</v>
      </c>
      <c r="J24" s="75" t="s">
        <v>58</v>
      </c>
      <c r="K24" s="69" t="s">
        <v>744</v>
      </c>
      <c r="L24" s="45">
        <v>1</v>
      </c>
      <c r="M24" s="45">
        <v>1</v>
      </c>
      <c r="N24" s="45">
        <v>1</v>
      </c>
      <c r="O24" s="45">
        <v>1</v>
      </c>
      <c r="P24" s="45">
        <v>1</v>
      </c>
      <c r="Q24" s="45">
        <v>1</v>
      </c>
      <c r="R24" s="45">
        <v>1</v>
      </c>
      <c r="S24" s="45">
        <v>1</v>
      </c>
      <c r="T24" s="45">
        <v>1</v>
      </c>
      <c r="U24" s="45">
        <v>1</v>
      </c>
      <c r="V24" s="45">
        <v>1</v>
      </c>
      <c r="W24" s="45">
        <v>1</v>
      </c>
      <c r="X24" s="45">
        <v>1</v>
      </c>
      <c r="Y24" s="46"/>
      <c r="Z24" s="3"/>
      <c r="AA24" s="3"/>
      <c r="AB24" s="3"/>
      <c r="AC24" s="3"/>
      <c r="AD24" s="3"/>
      <c r="AE24" s="5" t="s">
        <v>728</v>
      </c>
    </row>
    <row r="25" spans="1:31" x14ac:dyDescent="0.25">
      <c r="A25" s="300"/>
      <c r="B25" s="292"/>
      <c r="C25" s="52" t="s">
        <v>767</v>
      </c>
      <c r="D25" s="52" t="s">
        <v>768</v>
      </c>
      <c r="E25" s="6" t="s">
        <v>55</v>
      </c>
      <c r="F25" s="6"/>
      <c r="G25" s="3" t="s">
        <v>55</v>
      </c>
      <c r="H25" s="3" t="s">
        <v>55</v>
      </c>
      <c r="I25" s="3" t="s">
        <v>55</v>
      </c>
      <c r="J25" s="3" t="s">
        <v>55</v>
      </c>
      <c r="K25" s="69" t="s">
        <v>55</v>
      </c>
      <c r="L25" s="45"/>
      <c r="M25" s="45"/>
      <c r="N25" s="45"/>
      <c r="O25" s="45"/>
      <c r="P25" s="45"/>
      <c r="Q25" s="45"/>
      <c r="R25" s="45"/>
      <c r="S25" s="45"/>
      <c r="T25" s="45"/>
      <c r="U25" s="45"/>
      <c r="V25" s="45"/>
      <c r="W25" s="45"/>
      <c r="X25" s="45"/>
      <c r="Y25" s="46"/>
      <c r="Z25" s="40"/>
      <c r="AA25" s="40"/>
      <c r="AB25" s="40"/>
      <c r="AC25" s="3"/>
      <c r="AD25" s="3"/>
    </row>
    <row r="26" spans="1:31" ht="48" x14ac:dyDescent="0.25">
      <c r="A26" s="300"/>
      <c r="B26" s="290" t="s">
        <v>121</v>
      </c>
      <c r="C26" s="52" t="s">
        <v>769</v>
      </c>
      <c r="D26" s="52" t="s">
        <v>770</v>
      </c>
      <c r="E26" s="6" t="s">
        <v>771</v>
      </c>
      <c r="F26" s="6"/>
      <c r="G26" s="3" t="s">
        <v>66</v>
      </c>
      <c r="H26" s="3" t="s">
        <v>55</v>
      </c>
      <c r="I26" s="3" t="s">
        <v>55</v>
      </c>
      <c r="J26" s="3" t="s">
        <v>55</v>
      </c>
      <c r="K26" s="69" t="s">
        <v>55</v>
      </c>
      <c r="L26" s="45"/>
      <c r="M26" s="45"/>
      <c r="N26" s="45"/>
      <c r="O26" s="45"/>
      <c r="P26" s="45"/>
      <c r="Q26" s="45"/>
      <c r="R26" s="45"/>
      <c r="S26" s="45"/>
      <c r="T26" s="45"/>
      <c r="U26" s="45"/>
      <c r="V26" s="45"/>
      <c r="W26" s="45"/>
      <c r="X26" s="45"/>
      <c r="Y26" s="80"/>
      <c r="Z26" s="40"/>
      <c r="AA26" s="40"/>
      <c r="AB26" s="40"/>
      <c r="AC26" s="81"/>
      <c r="AD26" s="3"/>
    </row>
    <row r="27" spans="1:31" ht="24" x14ac:dyDescent="0.25">
      <c r="A27" s="300"/>
      <c r="B27" s="291"/>
      <c r="C27" s="6" t="s">
        <v>772</v>
      </c>
      <c r="D27" s="6" t="s">
        <v>773</v>
      </c>
      <c r="E27" s="6" t="s">
        <v>774</v>
      </c>
      <c r="F27" s="6"/>
      <c r="G27" s="3" t="s">
        <v>66</v>
      </c>
      <c r="H27" s="3" t="s">
        <v>775</v>
      </c>
      <c r="I27" s="3" t="s">
        <v>57</v>
      </c>
      <c r="J27" s="75" t="s">
        <v>776</v>
      </c>
      <c r="K27" s="69" t="s">
        <v>670</v>
      </c>
      <c r="L27" s="45"/>
      <c r="M27" s="45"/>
      <c r="N27" s="45"/>
      <c r="O27" s="45"/>
      <c r="P27" s="45"/>
      <c r="Q27" s="45"/>
      <c r="R27" s="45"/>
      <c r="S27" s="45"/>
      <c r="T27" s="45"/>
      <c r="U27" s="45"/>
      <c r="V27" s="45"/>
      <c r="W27" s="45"/>
      <c r="X27" s="45"/>
      <c r="Y27" s="80"/>
      <c r="Z27" s="40"/>
      <c r="AA27" s="40"/>
      <c r="AB27" s="40"/>
      <c r="AC27" s="81"/>
      <c r="AD27" s="3"/>
    </row>
    <row r="28" spans="1:31" ht="144" x14ac:dyDescent="0.25">
      <c r="A28" s="300"/>
      <c r="B28" s="292"/>
      <c r="C28" s="6" t="s">
        <v>510</v>
      </c>
      <c r="D28" s="6" t="s">
        <v>777</v>
      </c>
      <c r="E28" s="6" t="s">
        <v>778</v>
      </c>
      <c r="F28" s="6" t="s">
        <v>703</v>
      </c>
      <c r="G28" s="3" t="s">
        <v>66</v>
      </c>
      <c r="H28" s="3" t="s">
        <v>125</v>
      </c>
      <c r="I28" s="3" t="s">
        <v>126</v>
      </c>
      <c r="J28" s="75" t="s">
        <v>58</v>
      </c>
      <c r="K28" s="69" t="s">
        <v>527</v>
      </c>
      <c r="L28" s="45"/>
      <c r="M28" s="45"/>
      <c r="N28" s="45"/>
      <c r="O28" s="45"/>
      <c r="P28" s="45"/>
      <c r="Q28" s="45"/>
      <c r="R28" s="45"/>
      <c r="S28" s="45"/>
      <c r="T28" s="45"/>
      <c r="U28" s="45"/>
      <c r="V28" s="45"/>
      <c r="W28" s="45"/>
      <c r="X28" s="45"/>
      <c r="Y28" s="80"/>
      <c r="Z28" s="40"/>
      <c r="AA28" s="40"/>
      <c r="AB28" s="40"/>
      <c r="AC28" s="81"/>
      <c r="AD28" s="3"/>
      <c r="AE28" s="5" t="s">
        <v>779</v>
      </c>
    </row>
    <row r="29" spans="1:31" ht="45" x14ac:dyDescent="0.25">
      <c r="A29" s="300"/>
      <c r="B29" s="291" t="s">
        <v>127</v>
      </c>
      <c r="C29" s="290" t="s">
        <v>780</v>
      </c>
      <c r="D29" s="6" t="s">
        <v>781</v>
      </c>
      <c r="E29" s="6" t="s">
        <v>782</v>
      </c>
      <c r="F29" s="6"/>
      <c r="G29" s="3" t="s">
        <v>66</v>
      </c>
      <c r="H29" s="3" t="s">
        <v>133</v>
      </c>
      <c r="I29" s="3" t="s">
        <v>57</v>
      </c>
      <c r="J29" s="75" t="s">
        <v>783</v>
      </c>
      <c r="K29" s="69" t="s">
        <v>567</v>
      </c>
      <c r="L29" s="45">
        <v>1</v>
      </c>
      <c r="M29" s="45">
        <v>1</v>
      </c>
      <c r="N29" s="45">
        <v>1</v>
      </c>
      <c r="O29" s="45">
        <v>1</v>
      </c>
      <c r="P29" s="45">
        <v>1</v>
      </c>
      <c r="Q29" s="45">
        <v>1</v>
      </c>
      <c r="R29" s="45">
        <v>1</v>
      </c>
      <c r="S29" s="45">
        <v>1</v>
      </c>
      <c r="T29" s="45">
        <v>1</v>
      </c>
      <c r="U29" s="45">
        <v>1</v>
      </c>
      <c r="V29" s="45">
        <v>1</v>
      </c>
      <c r="W29" s="45">
        <v>1</v>
      </c>
      <c r="X29" s="45">
        <v>1</v>
      </c>
      <c r="Y29" s="105">
        <f>11.4/((AVERAGE(23.78,25.18,28.65)))</f>
        <v>0.44066486277541556</v>
      </c>
      <c r="Z29" s="106">
        <f>7.88/((AVERAGE(13.48,14.32,15.44)))</f>
        <v>0.54671600370027751</v>
      </c>
      <c r="AA29" s="48">
        <f>12.69/((AVERAGE(20.29,22.56,20.83)))</f>
        <v>0.59783291457286436</v>
      </c>
      <c r="AB29" s="48">
        <f>11.45/((AVERAGE(21.82,24.37,28.56)))</f>
        <v>0.4595317725752508</v>
      </c>
      <c r="AC29" s="49">
        <f>5.1/((AVERAGE(13.33,15.34,17.6)))</f>
        <v>0.33066781932137451</v>
      </c>
      <c r="AD29" s="3" t="s">
        <v>784</v>
      </c>
    </row>
    <row r="30" spans="1:31" ht="72" x14ac:dyDescent="0.25">
      <c r="A30" s="300"/>
      <c r="B30" s="291"/>
      <c r="C30" s="292"/>
      <c r="D30" s="6" t="s">
        <v>130</v>
      </c>
      <c r="E30" s="6" t="s">
        <v>785</v>
      </c>
      <c r="F30" s="6" t="s">
        <v>703</v>
      </c>
      <c r="G30" s="3" t="s">
        <v>66</v>
      </c>
      <c r="H30" s="3" t="s">
        <v>133</v>
      </c>
      <c r="I30" s="3" t="s">
        <v>57</v>
      </c>
      <c r="J30" s="75" t="s">
        <v>58</v>
      </c>
      <c r="K30" s="69" t="s">
        <v>567</v>
      </c>
      <c r="L30" s="45">
        <v>1</v>
      </c>
      <c r="M30" s="45">
        <v>1</v>
      </c>
      <c r="N30" s="45">
        <v>1</v>
      </c>
      <c r="O30" s="45">
        <v>1</v>
      </c>
      <c r="P30" s="45">
        <v>1</v>
      </c>
      <c r="Q30" s="45">
        <v>1</v>
      </c>
      <c r="R30" s="45">
        <v>1</v>
      </c>
      <c r="S30" s="45">
        <v>1</v>
      </c>
      <c r="T30" s="45">
        <v>1</v>
      </c>
      <c r="U30" s="45">
        <v>1</v>
      </c>
      <c r="V30" s="45">
        <v>1</v>
      </c>
      <c r="W30" s="45">
        <v>1</v>
      </c>
      <c r="X30" s="45">
        <v>1</v>
      </c>
      <c r="Y30" s="47">
        <f>9.62/((AVERAGE(23.78,25.18,28.65)))</f>
        <v>0.37185929648241201</v>
      </c>
      <c r="Z30" s="50">
        <f>6.12/((AVERAGE(13.48,14.32,15.44)))</f>
        <v>0.42460684551341349</v>
      </c>
      <c r="AA30" s="50">
        <f>10.69/((AVERAGE(20.29,22.56,20.83)))</f>
        <v>0.50361180904522618</v>
      </c>
      <c r="AB30" s="50">
        <f>7.97/((AVERAGE(21.82,24.37,28.56)))</f>
        <v>0.31986622073578591</v>
      </c>
      <c r="AC30" s="49">
        <f>3.94/((AVERAGE(13.33,15.34,17.6)))</f>
        <v>0.25545709963259128</v>
      </c>
      <c r="AD30" s="3" t="s">
        <v>786</v>
      </c>
    </row>
    <row r="31" spans="1:31" ht="36" x14ac:dyDescent="0.25">
      <c r="A31" s="300"/>
      <c r="B31" s="291"/>
      <c r="C31" s="6" t="s">
        <v>787</v>
      </c>
      <c r="D31" s="6" t="s">
        <v>136</v>
      </c>
      <c r="E31" s="6" t="s">
        <v>138</v>
      </c>
      <c r="F31" s="6" t="s">
        <v>703</v>
      </c>
      <c r="G31" s="3" t="s">
        <v>66</v>
      </c>
      <c r="H31" s="3" t="s">
        <v>139</v>
      </c>
      <c r="I31" s="3" t="s">
        <v>85</v>
      </c>
      <c r="J31" s="75" t="s">
        <v>58</v>
      </c>
      <c r="K31" s="69" t="s">
        <v>567</v>
      </c>
      <c r="L31" s="45">
        <v>1</v>
      </c>
      <c r="M31" s="45">
        <v>1</v>
      </c>
      <c r="N31" s="45">
        <v>1</v>
      </c>
      <c r="O31" s="45">
        <v>1</v>
      </c>
      <c r="P31" s="45">
        <v>1</v>
      </c>
      <c r="Q31" s="45">
        <v>1</v>
      </c>
      <c r="R31" s="45">
        <v>1</v>
      </c>
      <c r="S31" s="45">
        <v>1</v>
      </c>
      <c r="T31" s="45">
        <v>1</v>
      </c>
      <c r="U31" s="45">
        <v>1</v>
      </c>
      <c r="V31" s="45">
        <v>1</v>
      </c>
      <c r="W31" s="45">
        <v>1</v>
      </c>
      <c r="X31" s="45">
        <v>1</v>
      </c>
      <c r="Y31" s="47">
        <v>0.93</v>
      </c>
      <c r="Z31" s="48">
        <v>0.75</v>
      </c>
      <c r="AA31" s="48">
        <v>1</v>
      </c>
      <c r="AB31" s="48">
        <v>1</v>
      </c>
      <c r="AC31" s="49">
        <v>0.93</v>
      </c>
      <c r="AD31" s="3" t="s">
        <v>788</v>
      </c>
    </row>
    <row r="32" spans="1:31" ht="36" x14ac:dyDescent="0.25">
      <c r="A32" s="300"/>
      <c r="B32" s="291"/>
      <c r="C32" s="290" t="s">
        <v>789</v>
      </c>
      <c r="D32" s="6" t="s">
        <v>790</v>
      </c>
      <c r="E32" s="6" t="s">
        <v>791</v>
      </c>
      <c r="F32" s="6"/>
      <c r="G32" s="3" t="s">
        <v>66</v>
      </c>
      <c r="H32" s="3" t="s">
        <v>145</v>
      </c>
      <c r="I32" s="3" t="s">
        <v>57</v>
      </c>
      <c r="J32" s="75" t="s">
        <v>58</v>
      </c>
      <c r="K32" s="69" t="s">
        <v>567</v>
      </c>
      <c r="L32" s="45">
        <v>1</v>
      </c>
      <c r="M32" s="45">
        <v>1</v>
      </c>
      <c r="N32" s="45">
        <v>1</v>
      </c>
      <c r="O32" s="45">
        <v>1</v>
      </c>
      <c r="P32" s="45">
        <v>1</v>
      </c>
      <c r="Q32" s="45">
        <v>1</v>
      </c>
      <c r="R32" s="45">
        <v>1</v>
      </c>
      <c r="S32" s="45">
        <v>1</v>
      </c>
      <c r="T32" s="45">
        <v>1</v>
      </c>
      <c r="U32" s="45">
        <v>1</v>
      </c>
      <c r="V32" s="45">
        <v>1</v>
      </c>
      <c r="W32" s="45">
        <v>1</v>
      </c>
      <c r="X32" s="45">
        <v>1</v>
      </c>
      <c r="Y32" s="47">
        <v>0.52200000000000002</v>
      </c>
      <c r="Z32" s="51">
        <v>0.45600000000000002</v>
      </c>
      <c r="AA32" s="51">
        <v>0.47299999999999998</v>
      </c>
      <c r="AB32" s="51">
        <v>0.50600000000000001</v>
      </c>
      <c r="AC32" s="49">
        <v>0.31</v>
      </c>
      <c r="AD32" s="3" t="s">
        <v>792</v>
      </c>
    </row>
    <row r="33" spans="1:31" ht="36" x14ac:dyDescent="0.25">
      <c r="A33" s="300"/>
      <c r="B33" s="291"/>
      <c r="C33" s="292"/>
      <c r="D33" s="6" t="s">
        <v>577</v>
      </c>
      <c r="E33" s="6" t="s">
        <v>793</v>
      </c>
      <c r="F33" s="6" t="s">
        <v>703</v>
      </c>
      <c r="G33" s="3" t="s">
        <v>66</v>
      </c>
      <c r="H33" s="3" t="s">
        <v>145</v>
      </c>
      <c r="I33" s="3" t="s">
        <v>57</v>
      </c>
      <c r="J33" s="75" t="s">
        <v>58</v>
      </c>
      <c r="K33" s="69" t="s">
        <v>567</v>
      </c>
      <c r="L33" s="45">
        <v>1</v>
      </c>
      <c r="M33" s="45">
        <v>1</v>
      </c>
      <c r="N33" s="45">
        <v>1</v>
      </c>
      <c r="O33" s="45">
        <v>1</v>
      </c>
      <c r="P33" s="45">
        <v>1</v>
      </c>
      <c r="Q33" s="45">
        <v>1</v>
      </c>
      <c r="R33" s="45">
        <v>1</v>
      </c>
      <c r="S33" s="45">
        <v>1</v>
      </c>
      <c r="T33" s="45">
        <v>1</v>
      </c>
      <c r="U33" s="45">
        <v>1</v>
      </c>
      <c r="V33" s="45">
        <v>1</v>
      </c>
      <c r="W33" s="45">
        <v>1</v>
      </c>
      <c r="X33" s="45">
        <v>1</v>
      </c>
      <c r="Y33" s="47">
        <v>0.755</v>
      </c>
      <c r="Z33" s="51">
        <v>0.9</v>
      </c>
      <c r="AA33" s="51">
        <v>0.82799999999999996</v>
      </c>
      <c r="AB33" s="51">
        <v>0.69299999999999995</v>
      </c>
      <c r="AC33" s="49"/>
      <c r="AD33" s="3" t="s">
        <v>794</v>
      </c>
    </row>
    <row r="34" spans="1:31" ht="24" x14ac:dyDescent="0.25">
      <c r="A34" s="300"/>
      <c r="B34" s="291"/>
      <c r="C34" s="290" t="s">
        <v>582</v>
      </c>
      <c r="D34" s="6" t="s">
        <v>580</v>
      </c>
      <c r="E34" s="6" t="s">
        <v>795</v>
      </c>
      <c r="F34" s="6" t="s">
        <v>703</v>
      </c>
      <c r="G34" s="3" t="s">
        <v>66</v>
      </c>
      <c r="H34" s="3" t="s">
        <v>151</v>
      </c>
      <c r="I34" s="3" t="s">
        <v>57</v>
      </c>
      <c r="J34" s="75" t="s">
        <v>58</v>
      </c>
      <c r="K34" s="69" t="s">
        <v>567</v>
      </c>
      <c r="L34" s="45">
        <v>1</v>
      </c>
      <c r="M34" s="45">
        <v>1</v>
      </c>
      <c r="N34" s="45">
        <v>1</v>
      </c>
      <c r="O34" s="45">
        <v>1</v>
      </c>
      <c r="P34" s="45">
        <v>1</v>
      </c>
      <c r="Q34" s="45">
        <v>1</v>
      </c>
      <c r="R34" s="45">
        <v>1</v>
      </c>
      <c r="S34" s="45">
        <v>1</v>
      </c>
      <c r="T34" s="45">
        <v>1</v>
      </c>
      <c r="U34" s="45">
        <v>1</v>
      </c>
      <c r="V34" s="45">
        <v>1</v>
      </c>
      <c r="W34" s="45">
        <v>1</v>
      </c>
      <c r="X34" s="45">
        <v>1</v>
      </c>
      <c r="Y34" s="47">
        <v>0.86899999999999999</v>
      </c>
      <c r="Z34" s="51">
        <v>0.86</v>
      </c>
      <c r="AA34" s="51">
        <v>0.874</v>
      </c>
      <c r="AB34" s="51">
        <v>0.872</v>
      </c>
      <c r="AC34" s="49">
        <v>0.88200000000000001</v>
      </c>
      <c r="AD34" s="3" t="s">
        <v>796</v>
      </c>
    </row>
    <row r="35" spans="1:31" ht="24" x14ac:dyDescent="0.25">
      <c r="A35" s="300"/>
      <c r="B35" s="291"/>
      <c r="C35" s="292"/>
      <c r="D35" s="6" t="s">
        <v>797</v>
      </c>
      <c r="E35" s="6" t="s">
        <v>798</v>
      </c>
      <c r="F35" s="6"/>
      <c r="G35" s="3" t="s">
        <v>66</v>
      </c>
      <c r="H35" s="3" t="s">
        <v>151</v>
      </c>
      <c r="I35" s="3" t="s">
        <v>57</v>
      </c>
      <c r="J35" s="75" t="s">
        <v>58</v>
      </c>
      <c r="K35" s="69" t="s">
        <v>567</v>
      </c>
      <c r="L35" s="45">
        <v>1</v>
      </c>
      <c r="M35" s="45">
        <v>1</v>
      </c>
      <c r="N35" s="45">
        <v>1</v>
      </c>
      <c r="O35" s="45">
        <v>1</v>
      </c>
      <c r="P35" s="45">
        <v>1</v>
      </c>
      <c r="Q35" s="45">
        <v>1</v>
      </c>
      <c r="R35" s="45">
        <v>1</v>
      </c>
      <c r="S35" s="45">
        <v>1</v>
      </c>
      <c r="T35" s="45">
        <v>1</v>
      </c>
      <c r="U35" s="45">
        <v>1</v>
      </c>
      <c r="V35" s="45">
        <v>1</v>
      </c>
      <c r="W35" s="45">
        <v>1</v>
      </c>
      <c r="X35" s="45">
        <v>1</v>
      </c>
      <c r="Y35" s="47">
        <v>0.93600000000000005</v>
      </c>
      <c r="Z35" s="51">
        <v>0.92400000000000004</v>
      </c>
      <c r="AA35" s="51">
        <v>0.95199999999999996</v>
      </c>
      <c r="AB35" s="51">
        <v>0.98499999999999999</v>
      </c>
      <c r="AC35" s="49">
        <v>0.96699999999999997</v>
      </c>
      <c r="AD35" s="3" t="s">
        <v>799</v>
      </c>
    </row>
    <row r="36" spans="1:31" ht="24" x14ac:dyDescent="0.25">
      <c r="A36" s="301"/>
      <c r="B36" s="292"/>
      <c r="C36" s="52" t="s">
        <v>800</v>
      </c>
      <c r="D36" s="52" t="s">
        <v>801</v>
      </c>
      <c r="E36" s="6" t="s">
        <v>802</v>
      </c>
      <c r="F36" s="6" t="s">
        <v>703</v>
      </c>
      <c r="G36" s="3" t="s">
        <v>66</v>
      </c>
      <c r="H36" s="3" t="s">
        <v>55</v>
      </c>
      <c r="I36" s="3" t="s">
        <v>55</v>
      </c>
      <c r="J36" s="3" t="s">
        <v>55</v>
      </c>
      <c r="K36" s="69" t="s">
        <v>55</v>
      </c>
      <c r="L36" s="45"/>
      <c r="M36" s="45"/>
      <c r="N36" s="45"/>
      <c r="O36" s="45"/>
      <c r="P36" s="45"/>
      <c r="Q36" s="45"/>
      <c r="R36" s="45"/>
      <c r="S36" s="45"/>
      <c r="T36" s="45"/>
      <c r="U36" s="45"/>
      <c r="V36" s="45"/>
      <c r="W36" s="45"/>
      <c r="X36" s="45"/>
      <c r="Y36" s="46"/>
      <c r="Z36" s="3"/>
      <c r="AA36" s="3"/>
      <c r="AB36" s="3"/>
      <c r="AC36" s="3"/>
      <c r="AD36" s="3"/>
    </row>
    <row r="37" spans="1:31" ht="48" x14ac:dyDescent="0.25">
      <c r="A37" s="304" t="s">
        <v>152</v>
      </c>
      <c r="B37" s="287" t="s">
        <v>803</v>
      </c>
      <c r="C37" s="7" t="s">
        <v>587</v>
      </c>
      <c r="D37" s="7" t="s">
        <v>804</v>
      </c>
      <c r="E37" s="7" t="s">
        <v>157</v>
      </c>
      <c r="F37" s="7" t="s">
        <v>703</v>
      </c>
      <c r="G37" s="7" t="s">
        <v>77</v>
      </c>
      <c r="H37" s="7" t="s">
        <v>158</v>
      </c>
      <c r="I37" s="7" t="s">
        <v>57</v>
      </c>
      <c r="J37" s="78" t="s">
        <v>58</v>
      </c>
      <c r="K37" s="68" t="s">
        <v>805</v>
      </c>
      <c r="L37" s="32">
        <v>1</v>
      </c>
      <c r="M37" s="32">
        <v>1</v>
      </c>
      <c r="N37" s="32">
        <v>1</v>
      </c>
      <c r="O37" s="32">
        <v>1</v>
      </c>
      <c r="P37" s="32">
        <v>1</v>
      </c>
      <c r="Q37" s="32">
        <v>1</v>
      </c>
      <c r="R37" s="32">
        <v>1</v>
      </c>
      <c r="S37" s="32">
        <v>1</v>
      </c>
      <c r="T37" s="32">
        <v>1</v>
      </c>
      <c r="U37" s="32">
        <v>1</v>
      </c>
      <c r="V37" s="32">
        <v>1</v>
      </c>
      <c r="W37" s="32">
        <v>1</v>
      </c>
      <c r="X37" s="32">
        <v>1</v>
      </c>
      <c r="Y37" s="33"/>
      <c r="Z37" s="7"/>
      <c r="AA37" s="7"/>
      <c r="AB37" s="7"/>
      <c r="AC37" s="7"/>
      <c r="AD37" s="7" t="s">
        <v>806</v>
      </c>
      <c r="AE37" s="5" t="s">
        <v>728</v>
      </c>
    </row>
    <row r="38" spans="1:31" ht="36" x14ac:dyDescent="0.25">
      <c r="A38" s="302"/>
      <c r="B38" s="288"/>
      <c r="C38" s="7" t="s">
        <v>611</v>
      </c>
      <c r="D38" s="7" t="s">
        <v>807</v>
      </c>
      <c r="E38" s="7" t="s">
        <v>162</v>
      </c>
      <c r="F38" s="7" t="s">
        <v>703</v>
      </c>
      <c r="G38" s="7" t="s">
        <v>77</v>
      </c>
      <c r="H38" s="7" t="s">
        <v>158</v>
      </c>
      <c r="I38" s="7" t="s">
        <v>57</v>
      </c>
      <c r="J38" s="78" t="s">
        <v>58</v>
      </c>
      <c r="K38" s="68" t="s">
        <v>704</v>
      </c>
      <c r="L38" s="32">
        <v>1</v>
      </c>
      <c r="M38" s="32">
        <v>1</v>
      </c>
      <c r="N38" s="32">
        <v>1</v>
      </c>
      <c r="O38" s="32">
        <v>1</v>
      </c>
      <c r="P38" s="32">
        <v>1</v>
      </c>
      <c r="Q38" s="32">
        <v>1</v>
      </c>
      <c r="R38" s="32">
        <v>1</v>
      </c>
      <c r="S38" s="32">
        <v>1</v>
      </c>
      <c r="T38" s="32">
        <v>1</v>
      </c>
      <c r="U38" s="32">
        <v>1</v>
      </c>
      <c r="V38" s="32">
        <v>1</v>
      </c>
      <c r="W38" s="32">
        <v>1</v>
      </c>
      <c r="X38" s="32">
        <v>1</v>
      </c>
      <c r="Y38" s="33"/>
      <c r="Z38" s="7"/>
      <c r="AA38" s="7"/>
      <c r="AB38" s="7"/>
      <c r="AC38" s="7"/>
      <c r="AD38" s="7" t="s">
        <v>806</v>
      </c>
      <c r="AE38" s="5" t="s">
        <v>728</v>
      </c>
    </row>
    <row r="39" spans="1:31" ht="45" x14ac:dyDescent="0.25">
      <c r="A39" s="302"/>
      <c r="B39" s="289"/>
      <c r="C39" s="7" t="s">
        <v>808</v>
      </c>
      <c r="D39" s="7" t="s">
        <v>809</v>
      </c>
      <c r="E39" s="7" t="s">
        <v>810</v>
      </c>
      <c r="F39" s="7"/>
      <c r="G39" s="7" t="s">
        <v>77</v>
      </c>
      <c r="H39" s="7" t="s">
        <v>811</v>
      </c>
      <c r="I39" s="7" t="s">
        <v>812</v>
      </c>
      <c r="J39" s="78" t="s">
        <v>813</v>
      </c>
      <c r="K39" s="68" t="s">
        <v>814</v>
      </c>
      <c r="L39" s="32">
        <v>1</v>
      </c>
      <c r="M39" s="32">
        <v>1</v>
      </c>
      <c r="N39" s="32">
        <v>1</v>
      </c>
      <c r="O39" s="32">
        <v>1</v>
      </c>
      <c r="P39" s="32">
        <v>2</v>
      </c>
      <c r="Q39" s="32">
        <v>2</v>
      </c>
      <c r="R39" s="32">
        <v>1</v>
      </c>
      <c r="S39" s="32">
        <v>1</v>
      </c>
      <c r="T39" s="32">
        <v>1</v>
      </c>
      <c r="U39" s="32">
        <v>1</v>
      </c>
      <c r="V39" s="32">
        <v>2</v>
      </c>
      <c r="W39" s="32">
        <v>1</v>
      </c>
      <c r="X39" s="32">
        <v>2</v>
      </c>
      <c r="Y39" s="33"/>
      <c r="Z39" s="7"/>
      <c r="AA39" s="7"/>
      <c r="AB39" s="7"/>
      <c r="AC39" s="7"/>
      <c r="AD39" s="7"/>
      <c r="AE39" s="5" t="s">
        <v>728</v>
      </c>
    </row>
    <row r="40" spans="1:31" ht="36" x14ac:dyDescent="0.25">
      <c r="A40" s="302"/>
      <c r="B40" s="53" t="s">
        <v>815</v>
      </c>
      <c r="C40" s="7" t="s">
        <v>165</v>
      </c>
      <c r="D40" s="7" t="s">
        <v>816</v>
      </c>
      <c r="E40" s="7" t="s">
        <v>167</v>
      </c>
      <c r="F40" s="7" t="s">
        <v>703</v>
      </c>
      <c r="G40" s="7" t="s">
        <v>77</v>
      </c>
      <c r="H40" s="7" t="s">
        <v>139</v>
      </c>
      <c r="I40" s="7" t="s">
        <v>168</v>
      </c>
      <c r="J40" s="78" t="s">
        <v>169</v>
      </c>
      <c r="K40" s="68" t="s">
        <v>817</v>
      </c>
      <c r="L40" s="32">
        <v>2</v>
      </c>
      <c r="M40" s="32">
        <v>1</v>
      </c>
      <c r="N40" s="32">
        <v>1</v>
      </c>
      <c r="O40" s="32">
        <v>1</v>
      </c>
      <c r="P40" s="32">
        <v>2</v>
      </c>
      <c r="Q40" s="32">
        <v>1</v>
      </c>
      <c r="R40" s="32">
        <v>2</v>
      </c>
      <c r="S40" s="32">
        <v>1</v>
      </c>
      <c r="T40" s="32">
        <v>1</v>
      </c>
      <c r="U40" s="32">
        <v>1</v>
      </c>
      <c r="V40" s="32">
        <v>2</v>
      </c>
      <c r="W40" s="32">
        <v>1</v>
      </c>
      <c r="X40" s="32">
        <v>2</v>
      </c>
      <c r="Y40" s="33"/>
      <c r="Z40" s="7"/>
      <c r="AA40" s="7"/>
      <c r="AB40" s="7"/>
      <c r="AC40" s="7"/>
      <c r="AD40" s="7"/>
    </row>
    <row r="41" spans="1:31" ht="36" x14ac:dyDescent="0.25">
      <c r="A41" s="303"/>
      <c r="B41" s="7" t="s">
        <v>818</v>
      </c>
      <c r="C41" s="7" t="s">
        <v>819</v>
      </c>
      <c r="D41" s="54" t="s">
        <v>801</v>
      </c>
      <c r="E41" s="7" t="s">
        <v>0</v>
      </c>
      <c r="F41" s="7"/>
      <c r="G41" s="7" t="s">
        <v>66</v>
      </c>
      <c r="H41" s="7" t="s">
        <v>55</v>
      </c>
      <c r="I41" s="7" t="s">
        <v>55</v>
      </c>
      <c r="J41" s="7" t="s">
        <v>55</v>
      </c>
      <c r="K41" s="68" t="s">
        <v>55</v>
      </c>
      <c r="L41" s="32"/>
      <c r="M41" s="32"/>
      <c r="N41" s="32"/>
      <c r="O41" s="32"/>
      <c r="P41" s="32"/>
      <c r="Q41" s="32"/>
      <c r="R41" s="32"/>
      <c r="S41" s="32"/>
      <c r="T41" s="32"/>
      <c r="U41" s="32"/>
      <c r="V41" s="32"/>
      <c r="W41" s="32"/>
      <c r="X41" s="32"/>
      <c r="Y41" s="33"/>
      <c r="Z41" s="7"/>
      <c r="AA41" s="7"/>
      <c r="AB41" s="7"/>
      <c r="AC41" s="7"/>
      <c r="AD41" s="7"/>
    </row>
    <row r="42" spans="1:31" ht="74.25" customHeight="1" x14ac:dyDescent="0.25">
      <c r="A42" s="299" t="s">
        <v>171</v>
      </c>
      <c r="B42" s="3" t="s">
        <v>173</v>
      </c>
      <c r="C42" s="3" t="s">
        <v>174</v>
      </c>
      <c r="D42" s="3" t="s">
        <v>820</v>
      </c>
      <c r="E42" s="3" t="s">
        <v>821</v>
      </c>
      <c r="F42" s="3" t="s">
        <v>703</v>
      </c>
      <c r="G42" s="3" t="s">
        <v>66</v>
      </c>
      <c r="H42" s="3" t="s">
        <v>177</v>
      </c>
      <c r="I42" s="3" t="s">
        <v>822</v>
      </c>
      <c r="J42" s="75" t="s">
        <v>178</v>
      </c>
      <c r="K42" s="69" t="s">
        <v>823</v>
      </c>
      <c r="L42" s="45">
        <v>1</v>
      </c>
      <c r="M42" s="45">
        <v>1</v>
      </c>
      <c r="N42" s="45">
        <v>1</v>
      </c>
      <c r="O42" s="45">
        <v>1</v>
      </c>
      <c r="P42" s="45">
        <v>2</v>
      </c>
      <c r="Q42" s="45">
        <v>2</v>
      </c>
      <c r="R42" s="45">
        <v>1</v>
      </c>
      <c r="S42" s="45">
        <v>1</v>
      </c>
      <c r="T42" s="45">
        <v>1</v>
      </c>
      <c r="U42" s="45">
        <v>1</v>
      </c>
      <c r="V42" s="45">
        <v>1</v>
      </c>
      <c r="W42" s="45">
        <v>1</v>
      </c>
      <c r="X42" s="45">
        <v>2</v>
      </c>
      <c r="Y42" s="46"/>
      <c r="Z42" s="3"/>
      <c r="AA42" s="3"/>
      <c r="AB42" s="3"/>
      <c r="AC42" s="3"/>
      <c r="AD42" s="3"/>
    </row>
    <row r="43" spans="1:31" ht="60" x14ac:dyDescent="0.25">
      <c r="A43" s="300"/>
      <c r="B43" s="3" t="s">
        <v>824</v>
      </c>
      <c r="C43" s="3" t="s">
        <v>182</v>
      </c>
      <c r="D43" s="3" t="s">
        <v>825</v>
      </c>
      <c r="E43" s="3" t="s">
        <v>826</v>
      </c>
      <c r="F43" s="3" t="s">
        <v>703</v>
      </c>
      <c r="G43" s="3" t="s">
        <v>77</v>
      </c>
      <c r="H43" s="3" t="s">
        <v>185</v>
      </c>
      <c r="I43" s="3" t="s">
        <v>57</v>
      </c>
      <c r="J43" s="75" t="s">
        <v>169</v>
      </c>
      <c r="K43" s="69" t="s">
        <v>827</v>
      </c>
      <c r="L43" s="45">
        <v>1</v>
      </c>
      <c r="M43" s="45">
        <v>1</v>
      </c>
      <c r="N43" s="45">
        <v>1</v>
      </c>
      <c r="O43" s="45">
        <v>1</v>
      </c>
      <c r="P43" s="45">
        <v>2</v>
      </c>
      <c r="Q43" s="45">
        <v>2</v>
      </c>
      <c r="R43" s="45">
        <v>1</v>
      </c>
      <c r="S43" s="45">
        <v>1</v>
      </c>
      <c r="T43" s="45">
        <v>1</v>
      </c>
      <c r="U43" s="45">
        <v>1</v>
      </c>
      <c r="V43" s="45">
        <v>2</v>
      </c>
      <c r="W43" s="45">
        <v>1</v>
      </c>
      <c r="X43" s="45">
        <v>2</v>
      </c>
      <c r="Y43" s="55">
        <v>1.9</v>
      </c>
      <c r="Z43" s="56">
        <v>2.1</v>
      </c>
      <c r="AA43" s="57">
        <v>1.5</v>
      </c>
      <c r="AB43" s="57">
        <v>1.3</v>
      </c>
      <c r="AC43" s="57">
        <v>1.6</v>
      </c>
      <c r="AD43" s="3">
        <v>2022</v>
      </c>
    </row>
    <row r="44" spans="1:31" ht="24" x14ac:dyDescent="0.25">
      <c r="A44" s="300"/>
      <c r="B44" s="296" t="s">
        <v>828</v>
      </c>
      <c r="C44" s="3" t="s">
        <v>188</v>
      </c>
      <c r="D44" s="3"/>
      <c r="E44" s="3" t="s">
        <v>190</v>
      </c>
      <c r="F44" s="3" t="s">
        <v>703</v>
      </c>
      <c r="G44" s="3" t="s">
        <v>77</v>
      </c>
      <c r="H44" s="3" t="s">
        <v>191</v>
      </c>
      <c r="I44" s="3" t="s">
        <v>57</v>
      </c>
      <c r="J44" s="75" t="s">
        <v>58</v>
      </c>
      <c r="K44" s="69" t="s">
        <v>192</v>
      </c>
      <c r="L44" s="45">
        <v>1</v>
      </c>
      <c r="M44" s="45">
        <v>1</v>
      </c>
      <c r="N44" s="45">
        <v>1</v>
      </c>
      <c r="O44" s="45">
        <v>1</v>
      </c>
      <c r="P44" s="45">
        <v>1</v>
      </c>
      <c r="Q44" s="45">
        <v>1</v>
      </c>
      <c r="R44" s="45">
        <v>1</v>
      </c>
      <c r="S44" s="45">
        <v>1</v>
      </c>
      <c r="T44" s="45">
        <v>1</v>
      </c>
      <c r="U44" s="45">
        <v>1</v>
      </c>
      <c r="V44" s="45">
        <v>1</v>
      </c>
      <c r="W44" s="45">
        <v>1</v>
      </c>
      <c r="X44" s="45">
        <v>1</v>
      </c>
      <c r="Y44" s="55"/>
      <c r="Z44" s="56"/>
      <c r="AA44" s="57"/>
      <c r="AB44" s="57"/>
      <c r="AC44" s="57"/>
      <c r="AD44" s="3"/>
      <c r="AE44" s="5" t="s">
        <v>714</v>
      </c>
    </row>
    <row r="45" spans="1:31" ht="36" x14ac:dyDescent="0.25">
      <c r="A45" s="301"/>
      <c r="B45" s="298"/>
      <c r="C45" s="52" t="s">
        <v>829</v>
      </c>
      <c r="D45" s="52" t="s">
        <v>830</v>
      </c>
      <c r="E45" s="3" t="s">
        <v>831</v>
      </c>
      <c r="F45" s="3"/>
      <c r="G45" s="3" t="s">
        <v>66</v>
      </c>
      <c r="H45" s="3" t="s">
        <v>55</v>
      </c>
      <c r="I45" s="3" t="s">
        <v>55</v>
      </c>
      <c r="J45" s="3" t="s">
        <v>55</v>
      </c>
      <c r="K45" s="69" t="s">
        <v>55</v>
      </c>
      <c r="L45" s="45"/>
      <c r="M45" s="45"/>
      <c r="N45" s="45"/>
      <c r="O45" s="45"/>
      <c r="P45" s="45"/>
      <c r="Q45" s="45"/>
      <c r="R45" s="45"/>
      <c r="S45" s="45"/>
      <c r="T45" s="45"/>
      <c r="U45" s="45"/>
      <c r="V45" s="45"/>
      <c r="W45" s="45"/>
      <c r="X45" s="45"/>
      <c r="Y45" s="46"/>
      <c r="Z45" s="3"/>
      <c r="AA45" s="3"/>
      <c r="AB45" s="3"/>
      <c r="AC45" s="3"/>
      <c r="AD45" s="3"/>
      <c r="AE45" s="5" t="s">
        <v>832</v>
      </c>
    </row>
    <row r="46" spans="1:31" x14ac:dyDescent="0.25">
      <c r="A46" s="4" t="s">
        <v>833</v>
      </c>
    </row>
    <row r="49" spans="3:3" x14ac:dyDescent="0.25">
      <c r="C49" s="5" t="s">
        <v>0</v>
      </c>
    </row>
  </sheetData>
  <mergeCells count="28">
    <mergeCell ref="A42:A45"/>
    <mergeCell ref="A3:A12"/>
    <mergeCell ref="B13:B18"/>
    <mergeCell ref="C14:C16"/>
    <mergeCell ref="B10:B12"/>
    <mergeCell ref="C29:C30"/>
    <mergeCell ref="C32:C33"/>
    <mergeCell ref="C34:C35"/>
    <mergeCell ref="A37:A41"/>
    <mergeCell ref="A13:A36"/>
    <mergeCell ref="B3:B6"/>
    <mergeCell ref="B26:B28"/>
    <mergeCell ref="B44:B45"/>
    <mergeCell ref="B20:B25"/>
    <mergeCell ref="B29:B36"/>
    <mergeCell ref="O1:Q1"/>
    <mergeCell ref="R1:S1"/>
    <mergeCell ref="T1:W1"/>
    <mergeCell ref="L1:N1"/>
    <mergeCell ref="B37:B39"/>
    <mergeCell ref="E20:E22"/>
    <mergeCell ref="C20:C22"/>
    <mergeCell ref="C3:C5"/>
    <mergeCell ref="B7:B9"/>
    <mergeCell ref="C7:C9"/>
    <mergeCell ref="F3:F5"/>
    <mergeCell ref="F14:F16"/>
    <mergeCell ref="F20:F22"/>
  </mergeCells>
  <conditionalFormatting sqref="Y29:AC29">
    <cfRule type="colorScale" priority="11">
      <colorScale>
        <cfvo type="min"/>
        <cfvo type="percentile" val="50"/>
        <cfvo type="max"/>
        <color rgb="FFF8696B"/>
        <color rgb="FFFFEB84"/>
        <color rgb="FF63BE7B"/>
      </colorScale>
    </cfRule>
  </conditionalFormatting>
  <conditionalFormatting sqref="Y30:AC30">
    <cfRule type="colorScale" priority="10">
      <colorScale>
        <cfvo type="min"/>
        <cfvo type="percentile" val="50"/>
        <cfvo type="max"/>
        <color rgb="FFF8696B"/>
        <color rgb="FFFFEB84"/>
        <color rgb="FF63BE7B"/>
      </colorScale>
    </cfRule>
  </conditionalFormatting>
  <conditionalFormatting sqref="Y31:AC31">
    <cfRule type="colorScale" priority="9">
      <colorScale>
        <cfvo type="min"/>
        <cfvo type="percentile" val="50"/>
        <cfvo type="max"/>
        <color rgb="FFF8696B"/>
        <color rgb="FFFFEB84"/>
        <color rgb="FF63BE7B"/>
      </colorScale>
    </cfRule>
  </conditionalFormatting>
  <conditionalFormatting sqref="Y32:AC32">
    <cfRule type="colorScale" priority="8">
      <colorScale>
        <cfvo type="min"/>
        <cfvo type="percentile" val="50"/>
        <cfvo type="max"/>
        <color rgb="FFF8696B"/>
        <color rgb="FFFFEB84"/>
        <color rgb="FF63BE7B"/>
      </colorScale>
    </cfRule>
  </conditionalFormatting>
  <conditionalFormatting sqref="Y33:AC33">
    <cfRule type="colorScale" priority="7">
      <colorScale>
        <cfvo type="min"/>
        <cfvo type="percentile" val="50"/>
        <cfvo type="max"/>
        <color rgb="FFF8696B"/>
        <color rgb="FFFFEB84"/>
        <color rgb="FF63BE7B"/>
      </colorScale>
    </cfRule>
  </conditionalFormatting>
  <conditionalFormatting sqref="Y34:AC34">
    <cfRule type="colorScale" priority="6">
      <colorScale>
        <cfvo type="min"/>
        <cfvo type="percentile" val="50"/>
        <cfvo type="max"/>
        <color rgb="FFF8696B"/>
        <color rgb="FFFFEB84"/>
        <color rgb="FF63BE7B"/>
      </colorScale>
    </cfRule>
  </conditionalFormatting>
  <conditionalFormatting sqref="Y35:AC35">
    <cfRule type="colorScale" priority="5">
      <colorScale>
        <cfvo type="min"/>
        <cfvo type="percentile" val="50"/>
        <cfvo type="max"/>
        <color rgb="FFF8696B"/>
        <color rgb="FFFFEB84"/>
        <color rgb="FF63BE7B"/>
      </colorScale>
    </cfRule>
  </conditionalFormatting>
  <conditionalFormatting sqref="L45:X45 L3:X43">
    <cfRule type="colorScale" priority="3">
      <colorScale>
        <cfvo type="num" val="1"/>
        <cfvo type="num" val="2"/>
        <color rgb="FF92D050"/>
        <color theme="9" tint="-0.249977111117893"/>
      </colorScale>
    </cfRule>
    <cfRule type="colorScale" priority="4">
      <colorScale>
        <cfvo type="num" val="1"/>
        <cfvo type="num" val="2"/>
        <color rgb="FF92D050"/>
        <color theme="9" tint="0.39997558519241921"/>
      </colorScale>
    </cfRule>
  </conditionalFormatting>
  <conditionalFormatting sqref="L44:X44">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J10" r:id="rId1"/>
    <hyperlink ref="J3" r:id="rId2"/>
    <hyperlink ref="J11" r:id="rId3"/>
    <hyperlink ref="J7" r:id="rId4"/>
    <hyperlink ref="J12" r:id="rId5"/>
    <hyperlink ref="J13" r:id="rId6"/>
    <hyperlink ref="J14" r:id="rId7"/>
    <hyperlink ref="J15" r:id="rId8"/>
    <hyperlink ref="J16" r:id="rId9"/>
    <hyperlink ref="J17" r:id="rId10"/>
    <hyperlink ref="J18" r:id="rId11"/>
    <hyperlink ref="J22" r:id="rId12"/>
    <hyperlink ref="J19" r:id="rId13"/>
    <hyperlink ref="J23" r:id="rId14" location="Waste_generation_excluding_major_mineral_waste"/>
    <hyperlink ref="J24" r:id="rId15" location="Waste_generation_excluding_major_mineral_waste"/>
    <hyperlink ref="J29" r:id="rId16"/>
    <hyperlink ref="J30" r:id="rId17"/>
    <hyperlink ref="J31" r:id="rId18"/>
    <hyperlink ref="J32" r:id="rId19"/>
    <hyperlink ref="J33" r:id="rId20"/>
    <hyperlink ref="J34" r:id="rId21"/>
    <hyperlink ref="J35" r:id="rId22"/>
    <hyperlink ref="J37" r:id="rId23"/>
    <hyperlink ref="J38" r:id="rId24"/>
    <hyperlink ref="J39" r:id="rId25" display="European Environment Agency, CORINE land cover"/>
    <hyperlink ref="J40" r:id="rId26"/>
    <hyperlink ref="J42" r:id="rId27"/>
    <hyperlink ref="J43" r:id="rId28"/>
    <hyperlink ref="J20" r:id="rId29"/>
    <hyperlink ref="J21" r:id="rId30"/>
    <hyperlink ref="J4" r:id="rId31"/>
    <hyperlink ref="J5" r:id="rId32"/>
    <hyperlink ref="J8" r:id="rId33"/>
    <hyperlink ref="J9" r:id="rId34"/>
    <hyperlink ref="J44" r:id="rId35"/>
    <hyperlink ref="J28" r:id="rId36"/>
    <hyperlink ref="J27" r:id="rId37"/>
  </hyperlinks>
  <pageMargins left="0.7" right="0.7" top="0.75" bottom="0.75" header="0.3" footer="0.3"/>
  <pageSetup paperSize="9" orientation="portrait" horizontalDpi="0" verticalDpi="0" r:id="rId38"/>
  <legacyDrawing r:id="rId39"/>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1"/>
  <sheetViews>
    <sheetView workbookViewId="0">
      <pane ySplit="1" topLeftCell="A2" activePane="bottomLeft" state="frozen"/>
      <selection pane="bottomLeft" activeCell="F21" sqref="F21"/>
    </sheetView>
  </sheetViews>
  <sheetFormatPr defaultColWidth="9.140625" defaultRowHeight="15" x14ac:dyDescent="0.25"/>
  <cols>
    <col min="1" max="1" width="16.42578125" customWidth="1"/>
    <col min="2" max="2" width="29.7109375" customWidth="1"/>
    <col min="6" max="6" width="26.28515625" customWidth="1"/>
    <col min="8" max="8" width="15.5703125" bestFit="1" customWidth="1"/>
    <col min="9" max="9" width="23" bestFit="1" customWidth="1"/>
    <col min="10" max="10" width="6" bestFit="1" customWidth="1"/>
    <col min="11" max="12" width="5" bestFit="1" customWidth="1"/>
  </cols>
  <sheetData>
    <row r="1" spans="1:13" x14ac:dyDescent="0.25">
      <c r="A1" s="133" t="s">
        <v>834</v>
      </c>
      <c r="B1" s="133" t="s">
        <v>835</v>
      </c>
      <c r="C1" s="133" t="s">
        <v>836</v>
      </c>
      <c r="D1" s="133" t="s">
        <v>837</v>
      </c>
      <c r="E1" s="133" t="s">
        <v>838</v>
      </c>
      <c r="F1" s="138" t="s">
        <v>839</v>
      </c>
      <c r="G1" s="139"/>
      <c r="H1" s="93" t="s">
        <v>840</v>
      </c>
      <c r="I1" s="93" t="s">
        <v>841</v>
      </c>
      <c r="J1" s="93" t="s">
        <v>842</v>
      </c>
      <c r="K1" s="93" t="s">
        <v>843</v>
      </c>
      <c r="L1" s="93" t="s">
        <v>844</v>
      </c>
      <c r="M1" s="93" t="s">
        <v>845</v>
      </c>
    </row>
    <row r="2" spans="1:13" x14ac:dyDescent="0.25">
      <c r="A2" s="134" t="s">
        <v>846</v>
      </c>
      <c r="B2" s="134" t="s">
        <v>847</v>
      </c>
      <c r="C2" s="134" t="s">
        <v>848</v>
      </c>
      <c r="D2" s="135">
        <v>5.83</v>
      </c>
      <c r="E2" s="135">
        <v>1.1000000000000001</v>
      </c>
      <c r="H2" t="s">
        <v>849</v>
      </c>
      <c r="I2" t="s">
        <v>850</v>
      </c>
      <c r="J2" t="s">
        <v>851</v>
      </c>
      <c r="K2">
        <v>5.83</v>
      </c>
      <c r="L2">
        <v>1.1000000000000001</v>
      </c>
    </row>
    <row r="3" spans="1:13" x14ac:dyDescent="0.25">
      <c r="A3" s="134" t="s">
        <v>846</v>
      </c>
      <c r="B3" s="134" t="s">
        <v>852</v>
      </c>
      <c r="C3" s="134" t="s">
        <v>853</v>
      </c>
      <c r="D3" s="135">
        <v>6.88</v>
      </c>
      <c r="E3" s="135">
        <v>1</v>
      </c>
      <c r="H3" t="s">
        <v>849</v>
      </c>
      <c r="I3" t="s">
        <v>854</v>
      </c>
      <c r="J3" t="s">
        <v>855</v>
      </c>
      <c r="K3">
        <v>6.88</v>
      </c>
      <c r="L3">
        <v>1</v>
      </c>
    </row>
    <row r="4" spans="1:13" x14ac:dyDescent="0.25">
      <c r="A4" s="134" t="s">
        <v>846</v>
      </c>
      <c r="B4" s="136" t="s">
        <v>856</v>
      </c>
      <c r="C4" s="134" t="s">
        <v>857</v>
      </c>
      <c r="D4" s="135">
        <v>6.2</v>
      </c>
      <c r="E4" s="135">
        <v>1</v>
      </c>
      <c r="H4" t="s">
        <v>849</v>
      </c>
      <c r="I4" t="s">
        <v>856</v>
      </c>
      <c r="J4" t="s">
        <v>858</v>
      </c>
      <c r="K4">
        <v>6.2</v>
      </c>
      <c r="L4">
        <v>1</v>
      </c>
    </row>
    <row r="5" spans="1:13" x14ac:dyDescent="0.25">
      <c r="A5" s="134" t="s">
        <v>846</v>
      </c>
      <c r="B5" s="134" t="s">
        <v>859</v>
      </c>
      <c r="C5" s="134" t="s">
        <v>860</v>
      </c>
      <c r="D5" s="135">
        <v>6.95</v>
      </c>
      <c r="E5" s="135">
        <v>1</v>
      </c>
      <c r="H5" t="s">
        <v>849</v>
      </c>
      <c r="I5" t="s">
        <v>861</v>
      </c>
      <c r="J5" t="s">
        <v>862</v>
      </c>
      <c r="K5">
        <v>6.95</v>
      </c>
      <c r="L5">
        <v>1</v>
      </c>
    </row>
    <row r="6" spans="1:13" x14ac:dyDescent="0.25">
      <c r="A6" s="134" t="s">
        <v>846</v>
      </c>
      <c r="B6" s="134" t="s">
        <v>863</v>
      </c>
      <c r="C6" s="134" t="s">
        <v>860</v>
      </c>
      <c r="D6" s="135">
        <v>5.97</v>
      </c>
      <c r="E6" s="135">
        <v>1.1000000000000001</v>
      </c>
      <c r="H6" t="s">
        <v>849</v>
      </c>
      <c r="I6" t="s">
        <v>864</v>
      </c>
      <c r="J6" t="s">
        <v>862</v>
      </c>
      <c r="K6">
        <v>5.97</v>
      </c>
      <c r="L6">
        <v>1.1000000000000001</v>
      </c>
    </row>
    <row r="7" spans="1:13" x14ac:dyDescent="0.25">
      <c r="A7" s="134" t="s">
        <v>846</v>
      </c>
      <c r="B7" s="134" t="s">
        <v>865</v>
      </c>
      <c r="C7" s="134" t="s">
        <v>866</v>
      </c>
      <c r="D7" s="135">
        <v>2.36</v>
      </c>
      <c r="E7" s="135">
        <v>1</v>
      </c>
      <c r="H7" t="s">
        <v>849</v>
      </c>
      <c r="I7" t="s">
        <v>867</v>
      </c>
      <c r="J7" t="s">
        <v>868</v>
      </c>
      <c r="K7">
        <v>2.36</v>
      </c>
      <c r="L7">
        <v>1</v>
      </c>
    </row>
    <row r="8" spans="1:13" x14ac:dyDescent="0.25">
      <c r="A8" s="134" t="s">
        <v>846</v>
      </c>
      <c r="B8" s="134" t="s">
        <v>869</v>
      </c>
      <c r="C8" s="134" t="s">
        <v>866</v>
      </c>
      <c r="D8" s="135">
        <v>5.34</v>
      </c>
      <c r="E8" s="135">
        <v>1</v>
      </c>
      <c r="H8" t="s">
        <v>849</v>
      </c>
      <c r="I8" t="s">
        <v>575</v>
      </c>
      <c r="J8" t="s">
        <v>868</v>
      </c>
      <c r="K8">
        <v>5.34</v>
      </c>
      <c r="L8">
        <v>1</v>
      </c>
    </row>
    <row r="9" spans="1:13" x14ac:dyDescent="0.25">
      <c r="A9" s="134" t="s">
        <v>846</v>
      </c>
      <c r="B9" s="134" t="s">
        <v>870</v>
      </c>
      <c r="C9" s="134" t="s">
        <v>871</v>
      </c>
      <c r="D9" s="135">
        <v>4.6500000000000004</v>
      </c>
      <c r="E9" s="135">
        <v>1</v>
      </c>
      <c r="H9" t="s">
        <v>849</v>
      </c>
      <c r="I9" t="s">
        <v>872</v>
      </c>
      <c r="J9" t="s">
        <v>873</v>
      </c>
      <c r="K9">
        <v>4.6500000000000004</v>
      </c>
      <c r="L9">
        <v>1</v>
      </c>
    </row>
    <row r="10" spans="1:13" ht="30" x14ac:dyDescent="0.25">
      <c r="A10" s="134" t="s">
        <v>846</v>
      </c>
      <c r="B10" s="136" t="s">
        <v>874</v>
      </c>
      <c r="C10" s="134" t="s">
        <v>871</v>
      </c>
      <c r="D10" s="135">
        <v>6.3</v>
      </c>
      <c r="E10" s="135">
        <v>1</v>
      </c>
      <c r="H10" t="s">
        <v>849</v>
      </c>
      <c r="I10" t="s">
        <v>874</v>
      </c>
      <c r="J10" t="s">
        <v>873</v>
      </c>
      <c r="K10">
        <v>6.3</v>
      </c>
      <c r="L10">
        <v>1</v>
      </c>
    </row>
    <row r="11" spans="1:13" x14ac:dyDescent="0.25">
      <c r="A11" s="134" t="s">
        <v>846</v>
      </c>
      <c r="B11" s="134" t="s">
        <v>875</v>
      </c>
      <c r="C11" s="134" t="s">
        <v>871</v>
      </c>
      <c r="D11" s="135">
        <v>5.9</v>
      </c>
      <c r="E11" s="135">
        <v>1</v>
      </c>
      <c r="H11" t="s">
        <v>849</v>
      </c>
      <c r="I11" t="s">
        <v>876</v>
      </c>
      <c r="J11" t="s">
        <v>873</v>
      </c>
      <c r="K11">
        <v>5.9</v>
      </c>
      <c r="L11">
        <v>1</v>
      </c>
    </row>
    <row r="12" spans="1:13" ht="30" x14ac:dyDescent="0.25">
      <c r="A12" s="134" t="s">
        <v>846</v>
      </c>
      <c r="B12" s="134" t="s">
        <v>877</v>
      </c>
      <c r="C12" s="134" t="s">
        <v>878</v>
      </c>
      <c r="D12" s="135">
        <v>6.65</v>
      </c>
      <c r="E12" s="135">
        <v>1</v>
      </c>
      <c r="H12" t="s">
        <v>849</v>
      </c>
      <c r="I12" t="s">
        <v>879</v>
      </c>
      <c r="J12" t="s">
        <v>880</v>
      </c>
      <c r="K12">
        <v>6.65</v>
      </c>
      <c r="L12">
        <v>1</v>
      </c>
    </row>
    <row r="13" spans="1:13" x14ac:dyDescent="0.25">
      <c r="A13" s="134" t="s">
        <v>846</v>
      </c>
      <c r="B13" s="134" t="s">
        <v>881</v>
      </c>
      <c r="C13" s="134" t="s">
        <v>878</v>
      </c>
      <c r="D13" s="135">
        <v>6.25</v>
      </c>
      <c r="E13" s="135">
        <v>1</v>
      </c>
      <c r="H13" t="s">
        <v>849</v>
      </c>
      <c r="I13" t="s">
        <v>882</v>
      </c>
      <c r="J13" t="s">
        <v>880</v>
      </c>
      <c r="K13">
        <v>6.25</v>
      </c>
      <c r="L13">
        <v>1</v>
      </c>
    </row>
    <row r="14" spans="1:13" x14ac:dyDescent="0.25">
      <c r="A14" s="134" t="s">
        <v>846</v>
      </c>
      <c r="B14" s="134" t="s">
        <v>883</v>
      </c>
      <c r="C14" s="134" t="s">
        <v>878</v>
      </c>
      <c r="D14" s="135">
        <v>5.75</v>
      </c>
      <c r="E14" s="135">
        <v>1</v>
      </c>
      <c r="H14" t="s">
        <v>849</v>
      </c>
      <c r="I14" t="s">
        <v>884</v>
      </c>
      <c r="J14" t="s">
        <v>880</v>
      </c>
      <c r="K14">
        <v>5.75</v>
      </c>
      <c r="L14">
        <v>1</v>
      </c>
    </row>
    <row r="15" spans="1:13" x14ac:dyDescent="0.25">
      <c r="A15" s="134" t="s">
        <v>846</v>
      </c>
      <c r="B15" s="134" t="s">
        <v>885</v>
      </c>
      <c r="C15" s="134" t="s">
        <v>878</v>
      </c>
      <c r="D15" s="135">
        <v>5.48</v>
      </c>
      <c r="E15" s="135">
        <v>1</v>
      </c>
      <c r="H15" t="s">
        <v>849</v>
      </c>
      <c r="I15" t="s">
        <v>886</v>
      </c>
      <c r="J15" t="s">
        <v>880</v>
      </c>
      <c r="K15">
        <v>5.48</v>
      </c>
      <c r="L15">
        <v>1</v>
      </c>
    </row>
    <row r="16" spans="1:13" x14ac:dyDescent="0.25">
      <c r="A16" s="134" t="s">
        <v>846</v>
      </c>
      <c r="B16" s="134" t="s">
        <v>887</v>
      </c>
      <c r="C16" s="134" t="s">
        <v>878</v>
      </c>
      <c r="D16" s="135">
        <v>5.5</v>
      </c>
      <c r="E16" s="135">
        <v>1</v>
      </c>
      <c r="H16" t="s">
        <v>849</v>
      </c>
      <c r="I16" t="s">
        <v>888</v>
      </c>
      <c r="J16" t="s">
        <v>880</v>
      </c>
      <c r="K16">
        <v>5.5</v>
      </c>
      <c r="L16">
        <v>1</v>
      </c>
    </row>
    <row r="17" spans="1:12" x14ac:dyDescent="0.25">
      <c r="A17" s="134" t="s">
        <v>846</v>
      </c>
      <c r="B17" s="134" t="s">
        <v>889</v>
      </c>
      <c r="C17" s="134" t="s">
        <v>878</v>
      </c>
      <c r="D17" s="135">
        <v>6.78</v>
      </c>
      <c r="E17" s="135">
        <v>1</v>
      </c>
      <c r="H17" t="s">
        <v>849</v>
      </c>
      <c r="I17" t="s">
        <v>890</v>
      </c>
      <c r="J17" t="s">
        <v>880</v>
      </c>
      <c r="K17">
        <v>6.78</v>
      </c>
      <c r="L17">
        <v>1</v>
      </c>
    </row>
    <row r="18" spans="1:12" x14ac:dyDescent="0.25">
      <c r="A18" s="134" t="s">
        <v>846</v>
      </c>
      <c r="B18" s="134" t="s">
        <v>891</v>
      </c>
      <c r="C18" s="134" t="s">
        <v>878</v>
      </c>
      <c r="D18" s="135">
        <v>5.3</v>
      </c>
      <c r="E18" s="135">
        <v>1</v>
      </c>
      <c r="H18" t="s">
        <v>849</v>
      </c>
      <c r="I18" t="s">
        <v>892</v>
      </c>
      <c r="J18" t="s">
        <v>880</v>
      </c>
      <c r="K18">
        <v>5.3</v>
      </c>
      <c r="L18">
        <v>1</v>
      </c>
    </row>
    <row r="19" spans="1:12" x14ac:dyDescent="0.25">
      <c r="A19" s="134" t="s">
        <v>846</v>
      </c>
      <c r="B19" s="134" t="s">
        <v>893</v>
      </c>
      <c r="C19" s="134" t="s">
        <v>878</v>
      </c>
      <c r="D19" s="135">
        <v>5.33</v>
      </c>
      <c r="E19" s="135">
        <v>1</v>
      </c>
      <c r="H19" t="s">
        <v>849</v>
      </c>
      <c r="I19" t="s">
        <v>894</v>
      </c>
      <c r="J19" t="s">
        <v>880</v>
      </c>
      <c r="K19">
        <v>5.33</v>
      </c>
      <c r="L19">
        <v>1</v>
      </c>
    </row>
    <row r="20" spans="1:12" x14ac:dyDescent="0.25">
      <c r="A20" s="134" t="s">
        <v>846</v>
      </c>
      <c r="B20" s="134" t="s">
        <v>895</v>
      </c>
      <c r="C20" s="134" t="s">
        <v>878</v>
      </c>
      <c r="D20" s="135">
        <v>6</v>
      </c>
      <c r="E20" s="135">
        <v>1</v>
      </c>
      <c r="H20" t="s">
        <v>849</v>
      </c>
      <c r="I20" t="s">
        <v>896</v>
      </c>
      <c r="J20" t="s">
        <v>880</v>
      </c>
      <c r="K20">
        <v>6</v>
      </c>
      <c r="L20">
        <v>1</v>
      </c>
    </row>
    <row r="21" spans="1:12" x14ac:dyDescent="0.25">
      <c r="A21" s="134" t="s">
        <v>846</v>
      </c>
      <c r="B21" s="134" t="s">
        <v>897</v>
      </c>
      <c r="C21" s="134" t="s">
        <v>878</v>
      </c>
      <c r="D21" s="135">
        <v>2.2599999999999998</v>
      </c>
      <c r="E21" s="135">
        <v>1</v>
      </c>
      <c r="H21" t="s">
        <v>849</v>
      </c>
      <c r="I21" t="s">
        <v>898</v>
      </c>
      <c r="J21" t="s">
        <v>880</v>
      </c>
      <c r="K21">
        <v>2.2599999999999998</v>
      </c>
      <c r="L21">
        <v>1</v>
      </c>
    </row>
    <row r="22" spans="1:12" x14ac:dyDescent="0.25">
      <c r="A22" s="134" t="s">
        <v>846</v>
      </c>
      <c r="B22" s="134" t="s">
        <v>899</v>
      </c>
      <c r="C22" s="134" t="s">
        <v>878</v>
      </c>
      <c r="D22" s="135">
        <v>5.99</v>
      </c>
      <c r="E22" s="135">
        <v>1</v>
      </c>
      <c r="H22" t="s">
        <v>849</v>
      </c>
      <c r="I22" t="s">
        <v>900</v>
      </c>
      <c r="J22" t="s">
        <v>880</v>
      </c>
      <c r="K22">
        <v>5.99</v>
      </c>
      <c r="L22">
        <v>1</v>
      </c>
    </row>
    <row r="23" spans="1:12" x14ac:dyDescent="0.25">
      <c r="A23" s="134" t="s">
        <v>846</v>
      </c>
      <c r="B23" s="134" t="s">
        <v>901</v>
      </c>
      <c r="C23" s="134" t="s">
        <v>878</v>
      </c>
      <c r="D23" s="135">
        <v>6.06</v>
      </c>
      <c r="E23" s="135">
        <v>1</v>
      </c>
      <c r="H23" t="s">
        <v>849</v>
      </c>
      <c r="I23" t="s">
        <v>902</v>
      </c>
      <c r="J23" t="s">
        <v>880</v>
      </c>
      <c r="K23">
        <v>6.06</v>
      </c>
      <c r="L23">
        <v>1</v>
      </c>
    </row>
    <row r="24" spans="1:12" x14ac:dyDescent="0.25">
      <c r="A24" s="134" t="s">
        <v>903</v>
      </c>
      <c r="B24" s="134" t="s">
        <v>847</v>
      </c>
      <c r="C24" s="134" t="s">
        <v>904</v>
      </c>
      <c r="D24" s="135">
        <v>5.83</v>
      </c>
      <c r="E24" s="135">
        <v>1.1000000000000001</v>
      </c>
      <c r="H24" t="s">
        <v>905</v>
      </c>
      <c r="I24" t="s">
        <v>850</v>
      </c>
      <c r="J24" t="s">
        <v>906</v>
      </c>
      <c r="K24">
        <v>5.83</v>
      </c>
      <c r="L24">
        <v>1.1000000000000001</v>
      </c>
    </row>
    <row r="25" spans="1:12" x14ac:dyDescent="0.25">
      <c r="A25" s="134" t="s">
        <v>903</v>
      </c>
      <c r="B25" s="134" t="s">
        <v>907</v>
      </c>
      <c r="C25" s="134" t="s">
        <v>908</v>
      </c>
      <c r="D25" s="135">
        <v>5.45</v>
      </c>
      <c r="E25" s="135">
        <v>1</v>
      </c>
      <c r="H25" t="s">
        <v>905</v>
      </c>
      <c r="I25" t="s">
        <v>909</v>
      </c>
      <c r="J25" t="s">
        <v>910</v>
      </c>
      <c r="K25">
        <v>5.45</v>
      </c>
      <c r="L25">
        <v>1</v>
      </c>
    </row>
    <row r="26" spans="1:12" x14ac:dyDescent="0.25">
      <c r="A26" s="134" t="s">
        <v>903</v>
      </c>
      <c r="B26" s="134" t="s">
        <v>885</v>
      </c>
      <c r="C26" s="134" t="s">
        <v>911</v>
      </c>
      <c r="D26" s="135">
        <v>5.48</v>
      </c>
      <c r="E26" s="135">
        <v>1</v>
      </c>
      <c r="H26" t="s">
        <v>905</v>
      </c>
      <c r="I26" t="s">
        <v>886</v>
      </c>
      <c r="J26" t="s">
        <v>912</v>
      </c>
      <c r="K26">
        <v>5.48</v>
      </c>
      <c r="L26">
        <v>1</v>
      </c>
    </row>
    <row r="27" spans="1:12" ht="30" x14ac:dyDescent="0.25">
      <c r="A27" s="134" t="s">
        <v>903</v>
      </c>
      <c r="B27" s="134" t="s">
        <v>877</v>
      </c>
      <c r="C27" s="134" t="s">
        <v>853</v>
      </c>
      <c r="D27" s="135">
        <v>6.65</v>
      </c>
      <c r="E27" s="135">
        <v>1</v>
      </c>
      <c r="H27" t="s">
        <v>905</v>
      </c>
      <c r="I27" t="s">
        <v>879</v>
      </c>
      <c r="J27" t="s">
        <v>855</v>
      </c>
      <c r="K27">
        <v>6.65</v>
      </c>
      <c r="L27">
        <v>1</v>
      </c>
    </row>
    <row r="28" spans="1:12" x14ac:dyDescent="0.25">
      <c r="A28" s="134" t="s">
        <v>903</v>
      </c>
      <c r="B28" s="134" t="s">
        <v>875</v>
      </c>
      <c r="C28" s="134" t="s">
        <v>913</v>
      </c>
      <c r="D28" s="135">
        <v>5.9</v>
      </c>
      <c r="E28" s="135">
        <v>1</v>
      </c>
      <c r="H28" t="s">
        <v>905</v>
      </c>
      <c r="I28" t="s">
        <v>876</v>
      </c>
      <c r="J28" t="s">
        <v>914</v>
      </c>
      <c r="K28">
        <v>5.9</v>
      </c>
      <c r="L28">
        <v>1</v>
      </c>
    </row>
    <row r="29" spans="1:12" x14ac:dyDescent="0.25">
      <c r="A29" s="134" t="s">
        <v>903</v>
      </c>
      <c r="B29" s="134" t="s">
        <v>869</v>
      </c>
      <c r="C29" s="134" t="s">
        <v>915</v>
      </c>
      <c r="D29" s="135">
        <v>5.34</v>
      </c>
      <c r="E29" s="135">
        <v>1</v>
      </c>
      <c r="H29" t="s">
        <v>905</v>
      </c>
      <c r="I29" t="s">
        <v>575</v>
      </c>
      <c r="J29" t="s">
        <v>916</v>
      </c>
      <c r="K29">
        <v>5.34</v>
      </c>
      <c r="L29">
        <v>1</v>
      </c>
    </row>
    <row r="30" spans="1:12" x14ac:dyDescent="0.25">
      <c r="A30" s="134" t="s">
        <v>903</v>
      </c>
      <c r="B30" s="134" t="s">
        <v>917</v>
      </c>
      <c r="C30" s="134" t="s">
        <v>915</v>
      </c>
      <c r="D30" s="135">
        <v>2.92</v>
      </c>
      <c r="E30" s="135">
        <v>1</v>
      </c>
      <c r="H30" t="s">
        <v>905</v>
      </c>
      <c r="I30" t="s">
        <v>918</v>
      </c>
      <c r="J30" t="s">
        <v>916</v>
      </c>
      <c r="K30">
        <v>2.92</v>
      </c>
      <c r="L30">
        <v>1</v>
      </c>
    </row>
    <row r="31" spans="1:12" ht="30" x14ac:dyDescent="0.25">
      <c r="A31" s="134" t="s">
        <v>903</v>
      </c>
      <c r="B31" s="134" t="s">
        <v>919</v>
      </c>
      <c r="C31" s="134" t="s">
        <v>860</v>
      </c>
      <c r="D31" s="135">
        <v>0</v>
      </c>
      <c r="E31" s="135">
        <v>1</v>
      </c>
      <c r="H31" t="s">
        <v>905</v>
      </c>
      <c r="I31" t="s">
        <v>920</v>
      </c>
      <c r="J31" t="s">
        <v>862</v>
      </c>
      <c r="K31">
        <v>0</v>
      </c>
      <c r="L31">
        <v>1</v>
      </c>
    </row>
    <row r="32" spans="1:12" ht="30" x14ac:dyDescent="0.25">
      <c r="A32" s="134" t="s">
        <v>903</v>
      </c>
      <c r="B32" s="134" t="s">
        <v>921</v>
      </c>
      <c r="C32" s="134" t="s">
        <v>866</v>
      </c>
      <c r="D32" s="135">
        <v>6.2</v>
      </c>
      <c r="E32" s="135">
        <v>1</v>
      </c>
      <c r="H32" t="s">
        <v>905</v>
      </c>
      <c r="I32" t="s">
        <v>922</v>
      </c>
      <c r="J32" t="s">
        <v>868</v>
      </c>
      <c r="K32">
        <v>6.2</v>
      </c>
      <c r="L32">
        <v>1</v>
      </c>
    </row>
    <row r="33" spans="1:12" x14ac:dyDescent="0.25">
      <c r="A33" s="134" t="s">
        <v>903</v>
      </c>
      <c r="B33" s="134" t="s">
        <v>893</v>
      </c>
      <c r="C33" s="134" t="s">
        <v>866</v>
      </c>
      <c r="D33" s="135">
        <v>5.33</v>
      </c>
      <c r="E33" s="135">
        <v>1</v>
      </c>
      <c r="H33" t="s">
        <v>905</v>
      </c>
      <c r="I33" t="s">
        <v>894</v>
      </c>
      <c r="J33" t="s">
        <v>868</v>
      </c>
      <c r="K33">
        <v>5.33</v>
      </c>
      <c r="L33">
        <v>1</v>
      </c>
    </row>
    <row r="34" spans="1:12" x14ac:dyDescent="0.25">
      <c r="A34" s="134" t="s">
        <v>903</v>
      </c>
      <c r="B34" s="134" t="s">
        <v>887</v>
      </c>
      <c r="C34" s="134" t="s">
        <v>871</v>
      </c>
      <c r="D34" s="135">
        <v>5.5</v>
      </c>
      <c r="E34" s="135">
        <v>1</v>
      </c>
      <c r="H34" t="s">
        <v>905</v>
      </c>
      <c r="I34" t="s">
        <v>888</v>
      </c>
      <c r="J34" t="s">
        <v>873</v>
      </c>
      <c r="K34">
        <v>5.5</v>
      </c>
      <c r="L34">
        <v>1</v>
      </c>
    </row>
    <row r="35" spans="1:12" x14ac:dyDescent="0.25">
      <c r="A35" s="134" t="s">
        <v>903</v>
      </c>
      <c r="B35" s="134" t="s">
        <v>889</v>
      </c>
      <c r="C35" s="134" t="s">
        <v>871</v>
      </c>
      <c r="D35" s="135">
        <v>6.78</v>
      </c>
      <c r="E35" s="135">
        <v>1</v>
      </c>
      <c r="H35" t="s">
        <v>905</v>
      </c>
      <c r="I35" t="s">
        <v>890</v>
      </c>
      <c r="J35" t="s">
        <v>873</v>
      </c>
      <c r="K35">
        <v>6.78</v>
      </c>
      <c r="L35">
        <v>1</v>
      </c>
    </row>
    <row r="36" spans="1:12" x14ac:dyDescent="0.25">
      <c r="A36" s="134" t="s">
        <v>903</v>
      </c>
      <c r="B36" s="134" t="s">
        <v>883</v>
      </c>
      <c r="C36" s="134" t="s">
        <v>871</v>
      </c>
      <c r="D36" s="135">
        <v>5.75</v>
      </c>
      <c r="E36" s="135">
        <v>1</v>
      </c>
      <c r="H36" t="s">
        <v>905</v>
      </c>
      <c r="I36" t="s">
        <v>884</v>
      </c>
      <c r="J36" t="s">
        <v>873</v>
      </c>
      <c r="K36">
        <v>5.75</v>
      </c>
      <c r="L36">
        <v>1</v>
      </c>
    </row>
    <row r="37" spans="1:12" ht="30" x14ac:dyDescent="0.25">
      <c r="A37" s="134" t="s">
        <v>903</v>
      </c>
      <c r="B37" s="134" t="s">
        <v>923</v>
      </c>
      <c r="C37" s="134" t="s">
        <v>871</v>
      </c>
      <c r="D37" s="135">
        <v>0</v>
      </c>
      <c r="E37" s="135">
        <v>0.8</v>
      </c>
      <c r="H37" t="s">
        <v>905</v>
      </c>
      <c r="I37" t="s">
        <v>924</v>
      </c>
      <c r="J37" t="s">
        <v>873</v>
      </c>
      <c r="K37">
        <v>0</v>
      </c>
      <c r="L37">
        <v>0.8</v>
      </c>
    </row>
    <row r="38" spans="1:12" x14ac:dyDescent="0.25">
      <c r="A38" s="134" t="s">
        <v>903</v>
      </c>
      <c r="B38" s="134" t="s">
        <v>925</v>
      </c>
      <c r="C38" s="134" t="s">
        <v>871</v>
      </c>
      <c r="D38" s="135">
        <v>2.4700000000000002</v>
      </c>
      <c r="E38" s="135">
        <v>0.8</v>
      </c>
      <c r="H38" t="s">
        <v>905</v>
      </c>
      <c r="I38" t="s">
        <v>245</v>
      </c>
      <c r="J38" t="s">
        <v>873</v>
      </c>
      <c r="K38">
        <v>2.4700000000000002</v>
      </c>
      <c r="L38">
        <v>0.8</v>
      </c>
    </row>
    <row r="39" spans="1:12" x14ac:dyDescent="0.25">
      <c r="A39" s="134" t="s">
        <v>903</v>
      </c>
      <c r="B39" s="134" t="s">
        <v>891</v>
      </c>
      <c r="C39" s="134" t="s">
        <v>871</v>
      </c>
      <c r="D39" s="135">
        <v>5.3</v>
      </c>
      <c r="E39" s="135">
        <v>1</v>
      </c>
      <c r="H39" t="s">
        <v>905</v>
      </c>
      <c r="I39" t="s">
        <v>892</v>
      </c>
      <c r="J39" t="s">
        <v>873</v>
      </c>
      <c r="K39">
        <v>5.3</v>
      </c>
      <c r="L39">
        <v>1</v>
      </c>
    </row>
    <row r="40" spans="1:12" x14ac:dyDescent="0.25">
      <c r="A40" s="134" t="s">
        <v>926</v>
      </c>
      <c r="B40" s="134" t="s">
        <v>865</v>
      </c>
      <c r="C40" s="134" t="s">
        <v>927</v>
      </c>
      <c r="D40" s="135">
        <v>2.36</v>
      </c>
      <c r="E40" s="135">
        <v>1</v>
      </c>
      <c r="H40" t="s">
        <v>928</v>
      </c>
      <c r="I40" t="s">
        <v>867</v>
      </c>
      <c r="J40" t="s">
        <v>929</v>
      </c>
      <c r="K40">
        <v>2.36</v>
      </c>
      <c r="L40">
        <v>1</v>
      </c>
    </row>
    <row r="41" spans="1:12" x14ac:dyDescent="0.25">
      <c r="A41" s="134" t="s">
        <v>926</v>
      </c>
      <c r="B41" s="134" t="s">
        <v>847</v>
      </c>
      <c r="C41" s="134" t="s">
        <v>930</v>
      </c>
      <c r="D41" s="135">
        <v>5.83</v>
      </c>
      <c r="E41" s="135">
        <v>1.2</v>
      </c>
      <c r="H41" t="s">
        <v>928</v>
      </c>
      <c r="I41" t="s">
        <v>850</v>
      </c>
      <c r="J41" t="s">
        <v>931</v>
      </c>
      <c r="K41">
        <v>5.83</v>
      </c>
      <c r="L41">
        <v>1.2</v>
      </c>
    </row>
    <row r="42" spans="1:12" x14ac:dyDescent="0.25">
      <c r="A42" s="134" t="s">
        <v>926</v>
      </c>
      <c r="B42" s="134" t="s">
        <v>932</v>
      </c>
      <c r="C42" s="134" t="s">
        <v>933</v>
      </c>
      <c r="D42" s="135">
        <v>5.08</v>
      </c>
      <c r="E42" s="135">
        <v>1</v>
      </c>
      <c r="H42" t="s">
        <v>928</v>
      </c>
      <c r="I42" t="s">
        <v>934</v>
      </c>
      <c r="J42" t="s">
        <v>935</v>
      </c>
      <c r="K42">
        <v>5.08</v>
      </c>
      <c r="L42">
        <v>1</v>
      </c>
    </row>
    <row r="43" spans="1:12" x14ac:dyDescent="0.25">
      <c r="A43" s="134" t="s">
        <v>926</v>
      </c>
      <c r="B43" s="134" t="s">
        <v>907</v>
      </c>
      <c r="C43" s="134" t="s">
        <v>853</v>
      </c>
      <c r="D43" s="135">
        <v>5.45</v>
      </c>
      <c r="E43" s="135">
        <v>1.1000000000000001</v>
      </c>
      <c r="H43" t="s">
        <v>928</v>
      </c>
      <c r="I43" t="s">
        <v>909</v>
      </c>
      <c r="J43" t="s">
        <v>855</v>
      </c>
      <c r="K43">
        <v>5.45</v>
      </c>
      <c r="L43">
        <v>1.1000000000000001</v>
      </c>
    </row>
    <row r="44" spans="1:12" x14ac:dyDescent="0.25">
      <c r="A44" s="134" t="s">
        <v>926</v>
      </c>
      <c r="B44" s="134" t="s">
        <v>936</v>
      </c>
      <c r="C44" s="134" t="s">
        <v>853</v>
      </c>
      <c r="D44" s="135">
        <v>6.72</v>
      </c>
      <c r="E44" s="135">
        <v>1.1000000000000001</v>
      </c>
      <c r="H44" t="s">
        <v>928</v>
      </c>
      <c r="I44" t="s">
        <v>937</v>
      </c>
      <c r="J44" t="s">
        <v>855</v>
      </c>
      <c r="K44">
        <v>6.72</v>
      </c>
      <c r="L44">
        <v>1.1000000000000001</v>
      </c>
    </row>
    <row r="45" spans="1:12" x14ac:dyDescent="0.25">
      <c r="A45" s="134" t="s">
        <v>926</v>
      </c>
      <c r="B45" s="134" t="s">
        <v>938</v>
      </c>
      <c r="C45" s="134" t="s">
        <v>913</v>
      </c>
      <c r="D45" s="135">
        <v>5.47</v>
      </c>
      <c r="E45" s="135">
        <v>1.1000000000000001</v>
      </c>
      <c r="H45" t="s">
        <v>928</v>
      </c>
      <c r="I45" t="s">
        <v>939</v>
      </c>
      <c r="J45" t="s">
        <v>914</v>
      </c>
      <c r="K45">
        <v>5.47</v>
      </c>
      <c r="L45">
        <v>1.1000000000000001</v>
      </c>
    </row>
    <row r="46" spans="1:12" x14ac:dyDescent="0.25">
      <c r="A46" s="134" t="s">
        <v>926</v>
      </c>
      <c r="B46" s="134" t="s">
        <v>940</v>
      </c>
      <c r="C46" s="134" t="s">
        <v>860</v>
      </c>
      <c r="D46" s="135">
        <v>4.8499999999999996</v>
      </c>
      <c r="E46" s="135">
        <v>1</v>
      </c>
      <c r="H46" t="s">
        <v>928</v>
      </c>
      <c r="I46" t="s">
        <v>941</v>
      </c>
      <c r="J46" t="s">
        <v>862</v>
      </c>
      <c r="K46">
        <v>4.8499999999999996</v>
      </c>
      <c r="L46">
        <v>1</v>
      </c>
    </row>
    <row r="47" spans="1:12" x14ac:dyDescent="0.25">
      <c r="A47" s="134" t="s">
        <v>926</v>
      </c>
      <c r="B47" s="134" t="s">
        <v>942</v>
      </c>
      <c r="C47" s="134" t="s">
        <v>860</v>
      </c>
      <c r="D47" s="135">
        <v>4.3899999999999997</v>
      </c>
      <c r="E47" s="135">
        <v>1</v>
      </c>
      <c r="H47" t="s">
        <v>928</v>
      </c>
      <c r="I47" t="s">
        <v>943</v>
      </c>
      <c r="J47" t="s">
        <v>862</v>
      </c>
      <c r="K47">
        <v>4.3899999999999997</v>
      </c>
      <c r="L47">
        <v>1</v>
      </c>
    </row>
    <row r="48" spans="1:12" x14ac:dyDescent="0.25">
      <c r="A48" s="134" t="s">
        <v>926</v>
      </c>
      <c r="B48" s="134" t="s">
        <v>944</v>
      </c>
      <c r="C48" s="134" t="s">
        <v>860</v>
      </c>
      <c r="D48" s="135">
        <v>0</v>
      </c>
      <c r="E48" s="135">
        <v>1</v>
      </c>
      <c r="H48" t="s">
        <v>928</v>
      </c>
      <c r="I48" t="s">
        <v>945</v>
      </c>
      <c r="J48" t="s">
        <v>862</v>
      </c>
      <c r="K48">
        <v>0</v>
      </c>
      <c r="L48">
        <v>1</v>
      </c>
    </row>
    <row r="49" spans="1:12" ht="30" x14ac:dyDescent="0.25">
      <c r="A49" s="134" t="s">
        <v>926</v>
      </c>
      <c r="B49" s="134" t="s">
        <v>921</v>
      </c>
      <c r="C49" s="134" t="s">
        <v>866</v>
      </c>
      <c r="D49" s="135">
        <v>6.2</v>
      </c>
      <c r="E49" s="135">
        <v>1</v>
      </c>
      <c r="H49" t="s">
        <v>928</v>
      </c>
      <c r="I49" t="s">
        <v>922</v>
      </c>
      <c r="J49" t="s">
        <v>868</v>
      </c>
      <c r="K49">
        <v>6.2</v>
      </c>
      <c r="L49">
        <v>1</v>
      </c>
    </row>
    <row r="50" spans="1:12" x14ac:dyDescent="0.25">
      <c r="A50" s="134" t="s">
        <v>926</v>
      </c>
      <c r="B50" s="134" t="s">
        <v>875</v>
      </c>
      <c r="C50" s="134" t="s">
        <v>866</v>
      </c>
      <c r="D50" s="135">
        <v>5.9</v>
      </c>
      <c r="E50" s="135">
        <v>1</v>
      </c>
      <c r="H50" t="s">
        <v>928</v>
      </c>
      <c r="I50" t="s">
        <v>876</v>
      </c>
      <c r="J50" t="s">
        <v>868</v>
      </c>
      <c r="K50">
        <v>5.9</v>
      </c>
      <c r="L50">
        <v>1</v>
      </c>
    </row>
    <row r="51" spans="1:12" x14ac:dyDescent="0.25">
      <c r="A51" s="134" t="s">
        <v>926</v>
      </c>
      <c r="B51" s="134" t="s">
        <v>946</v>
      </c>
      <c r="C51" s="134" t="s">
        <v>871</v>
      </c>
      <c r="D51" s="135">
        <v>5.51</v>
      </c>
      <c r="E51" s="135">
        <v>1</v>
      </c>
      <c r="H51" t="s">
        <v>928</v>
      </c>
      <c r="I51" t="s">
        <v>947</v>
      </c>
      <c r="J51" t="s">
        <v>873</v>
      </c>
      <c r="K51">
        <v>5.51</v>
      </c>
      <c r="L51">
        <v>1</v>
      </c>
    </row>
    <row r="52" spans="1:12" x14ac:dyDescent="0.25">
      <c r="A52" s="134" t="s">
        <v>926</v>
      </c>
      <c r="B52" s="134" t="s">
        <v>948</v>
      </c>
      <c r="C52" s="134" t="s">
        <v>871</v>
      </c>
      <c r="D52" s="135">
        <v>5.16</v>
      </c>
      <c r="E52" s="135">
        <v>1</v>
      </c>
      <c r="H52" t="s">
        <v>928</v>
      </c>
      <c r="I52" t="s">
        <v>949</v>
      </c>
      <c r="J52" t="s">
        <v>873</v>
      </c>
      <c r="K52">
        <v>5.16</v>
      </c>
      <c r="L52">
        <v>1</v>
      </c>
    </row>
    <row r="53" spans="1:12" x14ac:dyDescent="0.25">
      <c r="A53" s="134" t="s">
        <v>926</v>
      </c>
      <c r="B53" s="134" t="s">
        <v>950</v>
      </c>
      <c r="C53" s="134" t="s">
        <v>871</v>
      </c>
      <c r="D53" s="135">
        <v>4.5999999999999996</v>
      </c>
      <c r="E53" s="135">
        <v>0.8</v>
      </c>
      <c r="H53" t="s">
        <v>928</v>
      </c>
      <c r="I53" t="s">
        <v>248</v>
      </c>
      <c r="J53" t="s">
        <v>873</v>
      </c>
      <c r="K53">
        <v>4.5999999999999996</v>
      </c>
      <c r="L53">
        <v>0.8</v>
      </c>
    </row>
    <row r="54" spans="1:12" x14ac:dyDescent="0.25">
      <c r="A54" s="134" t="s">
        <v>926</v>
      </c>
      <c r="B54" s="134" t="s">
        <v>951</v>
      </c>
      <c r="C54" s="134" t="s">
        <v>871</v>
      </c>
      <c r="D54" s="135">
        <v>5.56</v>
      </c>
      <c r="E54" s="135">
        <v>1</v>
      </c>
      <c r="H54" t="s">
        <v>928</v>
      </c>
      <c r="I54" t="s">
        <v>952</v>
      </c>
      <c r="J54" t="s">
        <v>873</v>
      </c>
      <c r="K54">
        <v>5.56</v>
      </c>
      <c r="L54">
        <v>1</v>
      </c>
    </row>
    <row r="55" spans="1:12" x14ac:dyDescent="0.25">
      <c r="A55" s="134" t="s">
        <v>926</v>
      </c>
      <c r="B55" s="134" t="s">
        <v>953</v>
      </c>
      <c r="C55" s="134" t="s">
        <v>871</v>
      </c>
      <c r="D55" s="135">
        <v>7.3</v>
      </c>
      <c r="E55" s="135">
        <v>1</v>
      </c>
      <c r="H55" t="s">
        <v>928</v>
      </c>
      <c r="I55" t="s">
        <v>954</v>
      </c>
      <c r="J55" t="s">
        <v>873</v>
      </c>
      <c r="K55">
        <v>7.3</v>
      </c>
      <c r="L55">
        <v>1</v>
      </c>
    </row>
    <row r="56" spans="1:12" x14ac:dyDescent="0.25">
      <c r="A56" s="134" t="s">
        <v>926</v>
      </c>
      <c r="B56" s="134" t="s">
        <v>955</v>
      </c>
      <c r="C56" s="134" t="s">
        <v>878</v>
      </c>
      <c r="D56" s="135">
        <v>3.11</v>
      </c>
      <c r="E56" s="135">
        <v>0.8</v>
      </c>
      <c r="H56" t="s">
        <v>928</v>
      </c>
      <c r="I56" t="s">
        <v>250</v>
      </c>
      <c r="J56" t="s">
        <v>880</v>
      </c>
      <c r="K56">
        <v>3.11</v>
      </c>
      <c r="L56">
        <v>0.8</v>
      </c>
    </row>
    <row r="57" spans="1:12" x14ac:dyDescent="0.25">
      <c r="A57" s="134" t="s">
        <v>926</v>
      </c>
      <c r="B57" s="134" t="s">
        <v>956</v>
      </c>
      <c r="C57" s="134" t="s">
        <v>878</v>
      </c>
      <c r="D57" s="135">
        <v>4.0599999999999996</v>
      </c>
      <c r="E57" s="135">
        <v>0.8</v>
      </c>
      <c r="H57" t="s">
        <v>928</v>
      </c>
      <c r="I57" t="s">
        <v>257</v>
      </c>
      <c r="J57" t="s">
        <v>880</v>
      </c>
      <c r="K57">
        <v>4.0599999999999996</v>
      </c>
      <c r="L57">
        <v>0.8</v>
      </c>
    </row>
    <row r="58" spans="1:12" x14ac:dyDescent="0.25">
      <c r="A58" s="134" t="s">
        <v>926</v>
      </c>
      <c r="B58" s="134" t="s">
        <v>957</v>
      </c>
      <c r="C58" s="134" t="s">
        <v>878</v>
      </c>
      <c r="D58" s="135">
        <v>4.2699999999999996</v>
      </c>
      <c r="E58" s="135">
        <v>0.8</v>
      </c>
      <c r="H58" t="s">
        <v>928</v>
      </c>
      <c r="I58" t="s">
        <v>251</v>
      </c>
      <c r="J58" t="s">
        <v>880</v>
      </c>
      <c r="K58">
        <v>4.2699999999999996</v>
      </c>
      <c r="L58">
        <v>0.8</v>
      </c>
    </row>
    <row r="59" spans="1:12" x14ac:dyDescent="0.25">
      <c r="A59" s="134" t="s">
        <v>958</v>
      </c>
      <c r="B59" s="134" t="s">
        <v>917</v>
      </c>
      <c r="C59" s="134" t="s">
        <v>959</v>
      </c>
      <c r="D59" s="135">
        <v>2.92</v>
      </c>
      <c r="E59" s="135">
        <v>1</v>
      </c>
      <c r="H59" t="s">
        <v>960</v>
      </c>
      <c r="I59" t="s">
        <v>918</v>
      </c>
      <c r="J59" t="s">
        <v>961</v>
      </c>
      <c r="K59">
        <v>2.92</v>
      </c>
      <c r="L59">
        <v>1</v>
      </c>
    </row>
    <row r="60" spans="1:12" x14ac:dyDescent="0.25">
      <c r="A60" s="134" t="s">
        <v>958</v>
      </c>
      <c r="B60" s="134" t="s">
        <v>847</v>
      </c>
      <c r="C60" s="134" t="s">
        <v>962</v>
      </c>
      <c r="D60" s="135">
        <v>5.83</v>
      </c>
      <c r="E60" s="135">
        <v>1</v>
      </c>
      <c r="H60" t="s">
        <v>960</v>
      </c>
      <c r="I60" t="s">
        <v>850</v>
      </c>
      <c r="J60" t="s">
        <v>855</v>
      </c>
      <c r="K60">
        <v>5.83</v>
      </c>
      <c r="L60">
        <v>1</v>
      </c>
    </row>
    <row r="61" spans="1:12" x14ac:dyDescent="0.25">
      <c r="A61" s="134" t="s">
        <v>958</v>
      </c>
      <c r="B61" s="134" t="s">
        <v>869</v>
      </c>
      <c r="C61" s="134" t="s">
        <v>963</v>
      </c>
      <c r="D61" s="135">
        <v>5.34</v>
      </c>
      <c r="E61" s="135">
        <v>1</v>
      </c>
      <c r="H61" t="s">
        <v>960</v>
      </c>
      <c r="I61" t="s">
        <v>964</v>
      </c>
      <c r="J61" t="s">
        <v>868</v>
      </c>
      <c r="K61">
        <v>6.26</v>
      </c>
      <c r="L61">
        <v>1</v>
      </c>
    </row>
    <row r="62" spans="1:12" x14ac:dyDescent="0.25">
      <c r="A62" s="134" t="s">
        <v>958</v>
      </c>
      <c r="B62" s="134" t="s">
        <v>907</v>
      </c>
      <c r="C62" s="134" t="s">
        <v>853</v>
      </c>
      <c r="D62" s="135">
        <v>5.45</v>
      </c>
      <c r="E62" s="135">
        <v>1</v>
      </c>
      <c r="H62" t="s">
        <v>960</v>
      </c>
      <c r="I62" t="s">
        <v>965</v>
      </c>
      <c r="J62" t="s">
        <v>873</v>
      </c>
      <c r="K62">
        <v>5.93</v>
      </c>
      <c r="L62">
        <v>1</v>
      </c>
    </row>
    <row r="63" spans="1:12" x14ac:dyDescent="0.25">
      <c r="A63" s="134" t="s">
        <v>958</v>
      </c>
      <c r="B63" s="134" t="s">
        <v>950</v>
      </c>
      <c r="C63" s="134" t="s">
        <v>915</v>
      </c>
      <c r="D63" s="135">
        <v>4.5999999999999996</v>
      </c>
      <c r="E63" s="135">
        <v>0.8</v>
      </c>
      <c r="H63" t="s">
        <v>960</v>
      </c>
      <c r="I63" t="s">
        <v>920</v>
      </c>
      <c r="J63" t="s">
        <v>880</v>
      </c>
      <c r="K63">
        <v>0</v>
      </c>
      <c r="L63">
        <v>1</v>
      </c>
    </row>
    <row r="64" spans="1:12" ht="30" x14ac:dyDescent="0.25">
      <c r="A64" s="134" t="s">
        <v>958</v>
      </c>
      <c r="B64" s="134" t="s">
        <v>966</v>
      </c>
      <c r="C64" s="134" t="s">
        <v>915</v>
      </c>
      <c r="D64" s="135">
        <v>0</v>
      </c>
      <c r="E64" s="135">
        <v>1</v>
      </c>
      <c r="H64" t="s">
        <v>967</v>
      </c>
      <c r="I64" t="s">
        <v>575</v>
      </c>
      <c r="J64" t="s">
        <v>968</v>
      </c>
      <c r="K64">
        <v>5.34</v>
      </c>
      <c r="L64">
        <v>1</v>
      </c>
    </row>
    <row r="65" spans="1:12" x14ac:dyDescent="0.25">
      <c r="A65" s="134" t="s">
        <v>958</v>
      </c>
      <c r="B65" s="134" t="s">
        <v>969</v>
      </c>
      <c r="C65" s="134" t="s">
        <v>857</v>
      </c>
      <c r="D65" s="135">
        <v>6.2</v>
      </c>
      <c r="E65" s="135">
        <v>1</v>
      </c>
      <c r="H65" t="s">
        <v>967</v>
      </c>
      <c r="I65" t="s">
        <v>918</v>
      </c>
      <c r="J65" t="s">
        <v>970</v>
      </c>
      <c r="K65">
        <v>2.92</v>
      </c>
      <c r="L65">
        <v>1</v>
      </c>
    </row>
    <row r="66" spans="1:12" x14ac:dyDescent="0.25">
      <c r="A66" s="134" t="s">
        <v>958</v>
      </c>
      <c r="B66" s="134" t="s">
        <v>893</v>
      </c>
      <c r="C66" s="134" t="s">
        <v>860</v>
      </c>
      <c r="D66" s="135">
        <v>5.33</v>
      </c>
      <c r="E66" s="135">
        <v>1</v>
      </c>
      <c r="H66" t="s">
        <v>967</v>
      </c>
      <c r="I66" t="s">
        <v>971</v>
      </c>
      <c r="J66" t="s">
        <v>972</v>
      </c>
      <c r="K66">
        <v>3.11</v>
      </c>
      <c r="L66">
        <v>1</v>
      </c>
    </row>
    <row r="67" spans="1:12" x14ac:dyDescent="0.25">
      <c r="A67" s="134" t="s">
        <v>958</v>
      </c>
      <c r="B67" s="134" t="s">
        <v>973</v>
      </c>
      <c r="C67" s="134" t="s">
        <v>860</v>
      </c>
      <c r="D67" s="135">
        <v>2.77</v>
      </c>
      <c r="E67" s="135">
        <v>1</v>
      </c>
      <c r="H67" t="s">
        <v>967</v>
      </c>
      <c r="I67" t="s">
        <v>974</v>
      </c>
      <c r="J67" t="s">
        <v>914</v>
      </c>
      <c r="K67">
        <v>5.47</v>
      </c>
      <c r="L67">
        <v>1.1000000000000001</v>
      </c>
    </row>
    <row r="68" spans="1:12" ht="30" x14ac:dyDescent="0.25">
      <c r="A68" s="134" t="s">
        <v>958</v>
      </c>
      <c r="B68" s="134" t="s">
        <v>877</v>
      </c>
      <c r="C68" s="134" t="s">
        <v>866</v>
      </c>
      <c r="D68" s="135">
        <v>6.65</v>
      </c>
      <c r="E68" s="135">
        <v>1</v>
      </c>
      <c r="H68" t="s">
        <v>967</v>
      </c>
      <c r="I68" t="s">
        <v>892</v>
      </c>
      <c r="J68" t="s">
        <v>975</v>
      </c>
      <c r="K68">
        <v>5.3</v>
      </c>
      <c r="L68">
        <v>1</v>
      </c>
    </row>
    <row r="69" spans="1:12" ht="30" x14ac:dyDescent="0.25">
      <c r="A69" s="134" t="s">
        <v>958</v>
      </c>
      <c r="B69" s="134" t="s">
        <v>976</v>
      </c>
      <c r="C69" s="134" t="s">
        <v>866</v>
      </c>
      <c r="D69" s="135">
        <v>0</v>
      </c>
      <c r="E69" s="135">
        <v>0.8</v>
      </c>
      <c r="H69" t="s">
        <v>967</v>
      </c>
      <c r="I69" t="s">
        <v>850</v>
      </c>
      <c r="J69" t="s">
        <v>858</v>
      </c>
      <c r="K69">
        <v>5.83</v>
      </c>
      <c r="L69">
        <v>1</v>
      </c>
    </row>
    <row r="70" spans="1:12" x14ac:dyDescent="0.25">
      <c r="A70" s="134" t="s">
        <v>958</v>
      </c>
      <c r="B70" s="134" t="s">
        <v>925</v>
      </c>
      <c r="C70" s="134" t="s">
        <v>866</v>
      </c>
      <c r="D70" s="135">
        <v>2.4700000000000002</v>
      </c>
      <c r="E70" s="135">
        <v>0.8</v>
      </c>
      <c r="H70" t="s">
        <v>967</v>
      </c>
      <c r="I70" t="s">
        <v>864</v>
      </c>
      <c r="J70" t="s">
        <v>862</v>
      </c>
      <c r="K70">
        <v>5.97</v>
      </c>
      <c r="L70">
        <v>1.1000000000000001</v>
      </c>
    </row>
    <row r="71" spans="1:12" x14ac:dyDescent="0.25">
      <c r="A71" s="134" t="s">
        <v>958</v>
      </c>
      <c r="B71" s="134" t="s">
        <v>932</v>
      </c>
      <c r="C71" s="134" t="s">
        <v>866</v>
      </c>
      <c r="D71" s="135">
        <v>5.08</v>
      </c>
      <c r="E71" s="135">
        <v>1</v>
      </c>
      <c r="H71" t="s">
        <v>967</v>
      </c>
      <c r="I71" t="s">
        <v>922</v>
      </c>
      <c r="J71" t="s">
        <v>868</v>
      </c>
      <c r="K71">
        <v>6.2</v>
      </c>
      <c r="L71">
        <v>1</v>
      </c>
    </row>
    <row r="72" spans="1:12" ht="30" x14ac:dyDescent="0.25">
      <c r="A72" s="134" t="s">
        <v>958</v>
      </c>
      <c r="B72" s="134" t="s">
        <v>977</v>
      </c>
      <c r="C72" s="134" t="s">
        <v>866</v>
      </c>
      <c r="D72" s="135">
        <v>3.47</v>
      </c>
      <c r="E72" s="135">
        <v>0.8</v>
      </c>
      <c r="H72" t="s">
        <v>967</v>
      </c>
      <c r="I72" t="s">
        <v>876</v>
      </c>
      <c r="J72" t="s">
        <v>873</v>
      </c>
      <c r="K72">
        <v>5.9</v>
      </c>
      <c r="L72">
        <v>1</v>
      </c>
    </row>
    <row r="73" spans="1:12" x14ac:dyDescent="0.25">
      <c r="A73" s="134" t="s">
        <v>958</v>
      </c>
      <c r="B73" s="134" t="s">
        <v>978</v>
      </c>
      <c r="C73" s="134" t="s">
        <v>871</v>
      </c>
      <c r="D73" s="135">
        <v>6.23</v>
      </c>
      <c r="E73" s="135">
        <v>1</v>
      </c>
      <c r="H73" t="s">
        <v>967</v>
      </c>
      <c r="I73" t="s">
        <v>879</v>
      </c>
      <c r="J73" t="s">
        <v>880</v>
      </c>
      <c r="K73">
        <v>6.65</v>
      </c>
      <c r="L73">
        <v>1</v>
      </c>
    </row>
    <row r="74" spans="1:12" x14ac:dyDescent="0.25">
      <c r="A74" s="134" t="s">
        <v>958</v>
      </c>
      <c r="B74" s="134" t="s">
        <v>979</v>
      </c>
      <c r="C74" s="134" t="s">
        <v>871</v>
      </c>
      <c r="D74" s="135">
        <v>5.47</v>
      </c>
      <c r="E74" s="135">
        <v>1</v>
      </c>
      <c r="H74" t="s">
        <v>980</v>
      </c>
      <c r="I74" t="s">
        <v>850</v>
      </c>
      <c r="J74" t="s">
        <v>981</v>
      </c>
      <c r="K74">
        <v>5.83</v>
      </c>
      <c r="L74">
        <v>1.59</v>
      </c>
    </row>
    <row r="75" spans="1:12" x14ac:dyDescent="0.25">
      <c r="A75" s="134" t="s">
        <v>958</v>
      </c>
      <c r="B75" s="134" t="s">
        <v>982</v>
      </c>
      <c r="C75" s="134" t="s">
        <v>871</v>
      </c>
      <c r="D75" s="135">
        <v>3.79</v>
      </c>
      <c r="E75" s="135">
        <v>0.8</v>
      </c>
      <c r="H75" t="s">
        <v>980</v>
      </c>
      <c r="I75" t="s">
        <v>867</v>
      </c>
      <c r="J75" t="s">
        <v>916</v>
      </c>
      <c r="K75">
        <v>2.36</v>
      </c>
      <c r="L75">
        <v>1</v>
      </c>
    </row>
    <row r="76" spans="1:12" x14ac:dyDescent="0.25">
      <c r="A76" s="134" t="s">
        <v>983</v>
      </c>
      <c r="B76" s="134" t="s">
        <v>917</v>
      </c>
      <c r="C76" s="134" t="s">
        <v>984</v>
      </c>
      <c r="D76" s="135">
        <v>2.92</v>
      </c>
      <c r="E76" s="135">
        <v>1</v>
      </c>
      <c r="H76" t="s">
        <v>980</v>
      </c>
      <c r="I76" t="s">
        <v>918</v>
      </c>
      <c r="J76" t="s">
        <v>868</v>
      </c>
      <c r="K76">
        <v>2.92</v>
      </c>
      <c r="L76">
        <v>1</v>
      </c>
    </row>
    <row r="77" spans="1:12" x14ac:dyDescent="0.25">
      <c r="A77" s="134" t="s">
        <v>983</v>
      </c>
      <c r="B77" s="134" t="s">
        <v>847</v>
      </c>
      <c r="C77" s="134" t="s">
        <v>853</v>
      </c>
      <c r="D77" s="135">
        <v>5.83</v>
      </c>
      <c r="E77" s="135">
        <v>1</v>
      </c>
      <c r="H77" t="s">
        <v>980</v>
      </c>
      <c r="I77" t="s">
        <v>922</v>
      </c>
      <c r="J77" t="s">
        <v>868</v>
      </c>
      <c r="K77">
        <v>6.2</v>
      </c>
      <c r="L77">
        <v>1</v>
      </c>
    </row>
    <row r="78" spans="1:12" x14ac:dyDescent="0.25">
      <c r="A78" s="134" t="s">
        <v>983</v>
      </c>
      <c r="B78" s="134" t="s">
        <v>985</v>
      </c>
      <c r="C78" s="134" t="s">
        <v>866</v>
      </c>
      <c r="D78" s="135">
        <v>6.26</v>
      </c>
      <c r="E78" s="135">
        <v>1</v>
      </c>
      <c r="H78" t="s">
        <v>980</v>
      </c>
      <c r="I78" t="s">
        <v>909</v>
      </c>
      <c r="J78" t="s">
        <v>873</v>
      </c>
      <c r="K78">
        <v>5.45</v>
      </c>
      <c r="L78">
        <v>1</v>
      </c>
    </row>
    <row r="79" spans="1:12" x14ac:dyDescent="0.25">
      <c r="A79" s="134" t="s">
        <v>983</v>
      </c>
      <c r="B79" s="134" t="s">
        <v>986</v>
      </c>
      <c r="C79" s="134" t="s">
        <v>871</v>
      </c>
      <c r="D79" s="135">
        <v>5.93</v>
      </c>
      <c r="E79" s="135">
        <v>1</v>
      </c>
      <c r="H79" t="s">
        <v>980</v>
      </c>
      <c r="I79" t="s">
        <v>934</v>
      </c>
      <c r="J79" t="s">
        <v>873</v>
      </c>
      <c r="K79">
        <v>5.08</v>
      </c>
      <c r="L79">
        <v>1</v>
      </c>
    </row>
    <row r="80" spans="1:12" ht="30" x14ac:dyDescent="0.25">
      <c r="A80" s="134" t="s">
        <v>983</v>
      </c>
      <c r="B80" s="134" t="s">
        <v>919</v>
      </c>
      <c r="C80" s="134" t="s">
        <v>878</v>
      </c>
      <c r="D80" s="135">
        <v>0</v>
      </c>
      <c r="E80" s="135">
        <v>1</v>
      </c>
      <c r="H80" t="s">
        <v>980</v>
      </c>
      <c r="I80" t="s">
        <v>888</v>
      </c>
      <c r="J80" t="s">
        <v>873</v>
      </c>
      <c r="K80">
        <v>5.5</v>
      </c>
      <c r="L80">
        <v>1</v>
      </c>
    </row>
    <row r="81" spans="1:12" x14ac:dyDescent="0.25">
      <c r="A81" s="134" t="s">
        <v>987</v>
      </c>
      <c r="B81" s="134" t="s">
        <v>869</v>
      </c>
      <c r="C81" s="134" t="s">
        <v>988</v>
      </c>
      <c r="D81" s="135">
        <v>5.34</v>
      </c>
      <c r="E81" s="135">
        <v>1</v>
      </c>
      <c r="H81" t="s">
        <v>980</v>
      </c>
      <c r="I81" t="s">
        <v>943</v>
      </c>
      <c r="J81" t="s">
        <v>873</v>
      </c>
      <c r="K81">
        <v>4.3899999999999997</v>
      </c>
      <c r="L81">
        <v>1</v>
      </c>
    </row>
    <row r="82" spans="1:12" x14ac:dyDescent="0.25">
      <c r="A82" s="134" t="s">
        <v>987</v>
      </c>
      <c r="B82" s="134" t="s">
        <v>917</v>
      </c>
      <c r="C82" s="134" t="s">
        <v>989</v>
      </c>
      <c r="D82" s="135">
        <v>2.92</v>
      </c>
      <c r="E82" s="135">
        <v>1</v>
      </c>
      <c r="H82" t="s">
        <v>980</v>
      </c>
      <c r="I82" t="s">
        <v>884</v>
      </c>
      <c r="J82" t="s">
        <v>880</v>
      </c>
      <c r="K82">
        <v>5.75</v>
      </c>
      <c r="L82">
        <v>1</v>
      </c>
    </row>
    <row r="83" spans="1:12" x14ac:dyDescent="0.25">
      <c r="A83" s="134" t="s">
        <v>987</v>
      </c>
      <c r="B83" s="134" t="s">
        <v>990</v>
      </c>
      <c r="C83" s="134" t="s">
        <v>991</v>
      </c>
      <c r="D83" s="135">
        <v>3.11</v>
      </c>
      <c r="E83" s="135">
        <v>1</v>
      </c>
      <c r="H83" t="s">
        <v>992</v>
      </c>
      <c r="I83" t="s">
        <v>993</v>
      </c>
      <c r="J83" t="s">
        <v>994</v>
      </c>
      <c r="K83">
        <v>7.6</v>
      </c>
      <c r="L83">
        <v>1.1000000000000001</v>
      </c>
    </row>
    <row r="84" spans="1:12" x14ac:dyDescent="0.25">
      <c r="A84" s="134" t="s">
        <v>987</v>
      </c>
      <c r="B84" s="134" t="s">
        <v>979</v>
      </c>
      <c r="C84" s="134" t="s">
        <v>913</v>
      </c>
      <c r="D84" s="135">
        <v>5.47</v>
      </c>
      <c r="E84" s="135">
        <v>1.1000000000000001</v>
      </c>
      <c r="H84" t="s">
        <v>992</v>
      </c>
      <c r="I84" t="s">
        <v>850</v>
      </c>
      <c r="J84" t="s">
        <v>914</v>
      </c>
      <c r="K84">
        <v>5.83</v>
      </c>
      <c r="L84">
        <v>1.1000000000000001</v>
      </c>
    </row>
    <row r="85" spans="1:12" x14ac:dyDescent="0.25">
      <c r="A85" s="134" t="s">
        <v>987</v>
      </c>
      <c r="B85" s="134" t="s">
        <v>891</v>
      </c>
      <c r="C85" s="134" t="s">
        <v>995</v>
      </c>
      <c r="D85" s="135">
        <v>5.3</v>
      </c>
      <c r="E85" s="135">
        <v>1</v>
      </c>
      <c r="H85" t="s">
        <v>992</v>
      </c>
      <c r="I85" t="s">
        <v>898</v>
      </c>
      <c r="J85" t="s">
        <v>975</v>
      </c>
      <c r="K85">
        <v>2.2599999999999998</v>
      </c>
      <c r="L85">
        <v>1</v>
      </c>
    </row>
    <row r="86" spans="1:12" x14ac:dyDescent="0.25">
      <c r="A86" s="134" t="s">
        <v>987</v>
      </c>
      <c r="B86" s="134" t="s">
        <v>847</v>
      </c>
      <c r="C86" s="134" t="s">
        <v>857</v>
      </c>
      <c r="D86" s="135">
        <v>5.83</v>
      </c>
      <c r="E86" s="135">
        <v>1</v>
      </c>
      <c r="H86" t="s">
        <v>992</v>
      </c>
      <c r="I86" t="s">
        <v>867</v>
      </c>
      <c r="J86" t="s">
        <v>858</v>
      </c>
      <c r="K86">
        <v>2.36</v>
      </c>
      <c r="L86">
        <v>1</v>
      </c>
    </row>
    <row r="87" spans="1:12" x14ac:dyDescent="0.25">
      <c r="A87" s="134" t="s">
        <v>987</v>
      </c>
      <c r="B87" s="134" t="s">
        <v>863</v>
      </c>
      <c r="C87" s="134" t="s">
        <v>860</v>
      </c>
      <c r="D87" s="135">
        <v>5.97</v>
      </c>
      <c r="E87" s="135">
        <v>1.1000000000000001</v>
      </c>
      <c r="H87" t="s">
        <v>992</v>
      </c>
      <c r="I87" t="s">
        <v>996</v>
      </c>
      <c r="J87" t="s">
        <v>858</v>
      </c>
      <c r="K87">
        <v>5.4</v>
      </c>
      <c r="L87">
        <v>1.1000000000000001</v>
      </c>
    </row>
    <row r="88" spans="1:12" ht="30" x14ac:dyDescent="0.25">
      <c r="A88" s="134" t="s">
        <v>987</v>
      </c>
      <c r="B88" s="134" t="s">
        <v>921</v>
      </c>
      <c r="C88" s="134" t="s">
        <v>866</v>
      </c>
      <c r="D88" s="135">
        <v>6.2</v>
      </c>
      <c r="E88" s="135">
        <v>1</v>
      </c>
      <c r="H88" t="s">
        <v>992</v>
      </c>
      <c r="I88" t="s">
        <v>997</v>
      </c>
      <c r="J88" t="s">
        <v>862</v>
      </c>
      <c r="K88">
        <v>3.23</v>
      </c>
      <c r="L88">
        <v>1</v>
      </c>
    </row>
    <row r="89" spans="1:12" x14ac:dyDescent="0.25">
      <c r="A89" s="134" t="s">
        <v>987</v>
      </c>
      <c r="B89" s="134" t="s">
        <v>875</v>
      </c>
      <c r="C89" s="134" t="s">
        <v>871</v>
      </c>
      <c r="D89" s="135">
        <v>5.9</v>
      </c>
      <c r="E89" s="135">
        <v>1</v>
      </c>
      <c r="H89" t="s">
        <v>992</v>
      </c>
      <c r="I89" t="s">
        <v>998</v>
      </c>
      <c r="J89" t="s">
        <v>862</v>
      </c>
      <c r="K89">
        <v>5.87</v>
      </c>
      <c r="L89">
        <v>1</v>
      </c>
    </row>
    <row r="90" spans="1:12" ht="30" x14ac:dyDescent="0.25">
      <c r="A90" s="134" t="s">
        <v>987</v>
      </c>
      <c r="B90" s="134" t="s">
        <v>877</v>
      </c>
      <c r="C90" s="134" t="s">
        <v>878</v>
      </c>
      <c r="D90" s="135">
        <v>6.65</v>
      </c>
      <c r="E90" s="135">
        <v>1</v>
      </c>
      <c r="H90" t="s">
        <v>992</v>
      </c>
      <c r="I90" t="s">
        <v>999</v>
      </c>
      <c r="J90" t="s">
        <v>868</v>
      </c>
      <c r="K90">
        <v>5.49</v>
      </c>
      <c r="L90">
        <v>1</v>
      </c>
    </row>
    <row r="91" spans="1:12" x14ac:dyDescent="0.25">
      <c r="A91" s="134" t="s">
        <v>1000</v>
      </c>
      <c r="B91" s="134" t="s">
        <v>847</v>
      </c>
      <c r="C91" s="134" t="s">
        <v>1001</v>
      </c>
      <c r="D91" s="135">
        <v>5.83</v>
      </c>
      <c r="E91" s="135">
        <v>1.59</v>
      </c>
      <c r="H91" t="s">
        <v>992</v>
      </c>
      <c r="I91" t="s">
        <v>964</v>
      </c>
      <c r="J91" t="s">
        <v>868</v>
      </c>
      <c r="K91">
        <v>6.26</v>
      </c>
      <c r="L91">
        <v>1</v>
      </c>
    </row>
    <row r="92" spans="1:12" x14ac:dyDescent="0.25">
      <c r="A92" s="134" t="s">
        <v>1000</v>
      </c>
      <c r="B92" s="134" t="s">
        <v>865</v>
      </c>
      <c r="C92" s="134" t="s">
        <v>915</v>
      </c>
      <c r="D92" s="135">
        <v>2.36</v>
      </c>
      <c r="E92" s="135">
        <v>1</v>
      </c>
      <c r="H92" t="s">
        <v>992</v>
      </c>
      <c r="I92" t="s">
        <v>934</v>
      </c>
      <c r="J92" t="s">
        <v>868</v>
      </c>
      <c r="K92">
        <v>5.08</v>
      </c>
      <c r="L92">
        <v>1</v>
      </c>
    </row>
    <row r="93" spans="1:12" x14ac:dyDescent="0.25">
      <c r="A93" s="134" t="s">
        <v>1000</v>
      </c>
      <c r="B93" s="134" t="s">
        <v>917</v>
      </c>
      <c r="C93" s="134" t="s">
        <v>866</v>
      </c>
      <c r="D93" s="135">
        <v>2.92</v>
      </c>
      <c r="E93" s="135">
        <v>1</v>
      </c>
      <c r="H93" t="s">
        <v>992</v>
      </c>
      <c r="I93" t="s">
        <v>922</v>
      </c>
      <c r="J93" t="s">
        <v>868</v>
      </c>
      <c r="K93">
        <v>6.2</v>
      </c>
      <c r="L93">
        <v>1</v>
      </c>
    </row>
    <row r="94" spans="1:12" ht="30" x14ac:dyDescent="0.25">
      <c r="A94" s="134" t="s">
        <v>1000</v>
      </c>
      <c r="B94" s="134" t="s">
        <v>921</v>
      </c>
      <c r="C94" s="134" t="s">
        <v>866</v>
      </c>
      <c r="D94" s="135">
        <v>6.2</v>
      </c>
      <c r="E94" s="135">
        <v>1</v>
      </c>
      <c r="H94" t="s">
        <v>992</v>
      </c>
      <c r="I94" t="s">
        <v>266</v>
      </c>
      <c r="J94" t="s">
        <v>873</v>
      </c>
      <c r="K94">
        <v>1.98</v>
      </c>
      <c r="L94">
        <v>0.8</v>
      </c>
    </row>
    <row r="95" spans="1:12" x14ac:dyDescent="0.25">
      <c r="A95" s="134" t="s">
        <v>1000</v>
      </c>
      <c r="B95" s="134" t="s">
        <v>907</v>
      </c>
      <c r="C95" s="134" t="s">
        <v>871</v>
      </c>
      <c r="D95" s="135">
        <v>5.45</v>
      </c>
      <c r="E95" s="135">
        <v>1</v>
      </c>
      <c r="H95" t="s">
        <v>992</v>
      </c>
      <c r="I95" t="s">
        <v>939</v>
      </c>
      <c r="J95" t="s">
        <v>873</v>
      </c>
      <c r="K95">
        <v>5.47</v>
      </c>
      <c r="L95">
        <v>1.1000000000000001</v>
      </c>
    </row>
    <row r="96" spans="1:12" x14ac:dyDescent="0.25">
      <c r="A96" s="134" t="s">
        <v>1000</v>
      </c>
      <c r="B96" s="134" t="s">
        <v>932</v>
      </c>
      <c r="C96" s="134" t="s">
        <v>871</v>
      </c>
      <c r="D96" s="135">
        <v>5.08</v>
      </c>
      <c r="E96" s="135">
        <v>1</v>
      </c>
      <c r="H96" t="s">
        <v>992</v>
      </c>
      <c r="I96" t="s">
        <v>1002</v>
      </c>
      <c r="J96" t="s">
        <v>873</v>
      </c>
      <c r="K96">
        <v>5.94</v>
      </c>
      <c r="L96">
        <v>1</v>
      </c>
    </row>
    <row r="97" spans="1:12" x14ac:dyDescent="0.25">
      <c r="A97" s="134" t="s">
        <v>1000</v>
      </c>
      <c r="B97" s="134" t="s">
        <v>887</v>
      </c>
      <c r="C97" s="134" t="s">
        <v>871</v>
      </c>
      <c r="D97" s="135">
        <v>5.5</v>
      </c>
      <c r="E97" s="135">
        <v>1</v>
      </c>
      <c r="H97" t="s">
        <v>992</v>
      </c>
      <c r="I97" t="s">
        <v>886</v>
      </c>
      <c r="J97" t="s">
        <v>873</v>
      </c>
      <c r="K97">
        <v>5.48</v>
      </c>
      <c r="L97">
        <v>1</v>
      </c>
    </row>
    <row r="98" spans="1:12" x14ac:dyDescent="0.25">
      <c r="A98" s="134" t="s">
        <v>1000</v>
      </c>
      <c r="B98" s="134" t="s">
        <v>942</v>
      </c>
      <c r="C98" s="134" t="s">
        <v>871</v>
      </c>
      <c r="D98" s="135">
        <v>4.3899999999999997</v>
      </c>
      <c r="E98" s="135">
        <v>1</v>
      </c>
      <c r="H98" t="s">
        <v>992</v>
      </c>
      <c r="I98" t="s">
        <v>872</v>
      </c>
      <c r="J98" t="s">
        <v>873</v>
      </c>
      <c r="K98">
        <v>4.6500000000000004</v>
      </c>
      <c r="L98">
        <v>1</v>
      </c>
    </row>
    <row r="99" spans="1:12" x14ac:dyDescent="0.25">
      <c r="A99" s="134" t="s">
        <v>1000</v>
      </c>
      <c r="B99" s="134" t="s">
        <v>883</v>
      </c>
      <c r="C99" s="134" t="s">
        <v>878</v>
      </c>
      <c r="D99" s="135">
        <v>5.75</v>
      </c>
      <c r="E99" s="135">
        <v>1</v>
      </c>
      <c r="H99" t="s">
        <v>992</v>
      </c>
      <c r="I99" t="s">
        <v>918</v>
      </c>
      <c r="J99" t="s">
        <v>880</v>
      </c>
      <c r="K99">
        <v>2.92</v>
      </c>
      <c r="L99">
        <v>1</v>
      </c>
    </row>
    <row r="100" spans="1:12" x14ac:dyDescent="0.25">
      <c r="A100" s="134" t="s">
        <v>1003</v>
      </c>
      <c r="B100" s="134" t="s">
        <v>870</v>
      </c>
      <c r="C100" s="134" t="s">
        <v>1004</v>
      </c>
      <c r="D100" s="135">
        <v>4.6500000000000004</v>
      </c>
      <c r="E100" s="135">
        <v>1</v>
      </c>
      <c r="H100" t="s">
        <v>992</v>
      </c>
      <c r="I100" t="s">
        <v>1005</v>
      </c>
      <c r="J100" t="s">
        <v>880</v>
      </c>
      <c r="K100">
        <v>7.17</v>
      </c>
      <c r="L100">
        <v>1</v>
      </c>
    </row>
    <row r="101" spans="1:12" x14ac:dyDescent="0.25">
      <c r="A101" s="134" t="s">
        <v>1003</v>
      </c>
      <c r="B101" s="134" t="s">
        <v>875</v>
      </c>
      <c r="C101" s="134" t="s">
        <v>1006</v>
      </c>
      <c r="D101" s="135">
        <v>5.9</v>
      </c>
      <c r="E101" s="135">
        <v>1</v>
      </c>
      <c r="H101" t="s">
        <v>992</v>
      </c>
      <c r="I101" t="s">
        <v>1007</v>
      </c>
      <c r="J101" t="s">
        <v>880</v>
      </c>
      <c r="K101">
        <v>3.89</v>
      </c>
      <c r="L101">
        <v>1</v>
      </c>
    </row>
    <row r="102" spans="1:12" x14ac:dyDescent="0.25">
      <c r="A102" s="134" t="s">
        <v>1003</v>
      </c>
      <c r="B102" s="134" t="s">
        <v>869</v>
      </c>
      <c r="C102" s="134" t="s">
        <v>933</v>
      </c>
      <c r="D102" s="135">
        <v>5.34</v>
      </c>
      <c r="E102" s="135">
        <v>1</v>
      </c>
      <c r="H102" t="s">
        <v>992</v>
      </c>
      <c r="I102" t="s">
        <v>884</v>
      </c>
      <c r="J102" t="s">
        <v>880</v>
      </c>
      <c r="K102">
        <v>5.75</v>
      </c>
      <c r="L102">
        <v>1</v>
      </c>
    </row>
    <row r="103" spans="1:12" x14ac:dyDescent="0.25">
      <c r="A103" s="134" t="s">
        <v>1003</v>
      </c>
      <c r="B103" s="134" t="s">
        <v>907</v>
      </c>
      <c r="C103" s="134" t="s">
        <v>911</v>
      </c>
      <c r="D103" s="135">
        <v>5.45</v>
      </c>
      <c r="E103" s="135">
        <v>1.2</v>
      </c>
      <c r="H103" t="s">
        <v>992</v>
      </c>
      <c r="I103" t="s">
        <v>1008</v>
      </c>
      <c r="J103" t="s">
        <v>880</v>
      </c>
      <c r="K103">
        <v>5.99</v>
      </c>
      <c r="L103">
        <v>1</v>
      </c>
    </row>
    <row r="104" spans="1:12" x14ac:dyDescent="0.25">
      <c r="A104" s="134" t="s">
        <v>1003</v>
      </c>
      <c r="B104" s="134" t="s">
        <v>1009</v>
      </c>
      <c r="C104" s="134" t="s">
        <v>857</v>
      </c>
      <c r="D104" s="135">
        <v>1.98</v>
      </c>
      <c r="E104" s="135">
        <v>0.8</v>
      </c>
      <c r="H104" t="s">
        <v>1010</v>
      </c>
      <c r="I104" t="s">
        <v>850</v>
      </c>
      <c r="J104" t="s">
        <v>1011</v>
      </c>
      <c r="K104">
        <v>5.83</v>
      </c>
      <c r="L104">
        <v>1.55</v>
      </c>
    </row>
    <row r="105" spans="1:12" x14ac:dyDescent="0.25">
      <c r="A105" s="134" t="s">
        <v>1003</v>
      </c>
      <c r="B105" s="134" t="s">
        <v>1012</v>
      </c>
      <c r="C105" s="134" t="s">
        <v>866</v>
      </c>
      <c r="D105" s="135">
        <v>5.16</v>
      </c>
      <c r="E105" s="135">
        <v>1</v>
      </c>
      <c r="H105" t="s">
        <v>1010</v>
      </c>
      <c r="I105" t="s">
        <v>867</v>
      </c>
      <c r="J105" t="s">
        <v>1013</v>
      </c>
      <c r="K105">
        <v>2.36</v>
      </c>
      <c r="L105">
        <v>1</v>
      </c>
    </row>
    <row r="106" spans="1:12" x14ac:dyDescent="0.25">
      <c r="A106" s="134" t="s">
        <v>1003</v>
      </c>
      <c r="B106" s="134" t="s">
        <v>1014</v>
      </c>
      <c r="C106" s="134" t="s">
        <v>866</v>
      </c>
      <c r="D106" s="135">
        <v>4.7</v>
      </c>
      <c r="E106" s="135">
        <v>1</v>
      </c>
      <c r="H106" t="s">
        <v>1010</v>
      </c>
      <c r="I106" t="s">
        <v>922</v>
      </c>
      <c r="J106" t="s">
        <v>914</v>
      </c>
      <c r="K106">
        <v>6.2</v>
      </c>
      <c r="L106">
        <v>1</v>
      </c>
    </row>
    <row r="107" spans="1:12" ht="30" x14ac:dyDescent="0.25">
      <c r="A107" s="134" t="s">
        <v>1003</v>
      </c>
      <c r="B107" s="134" t="s">
        <v>921</v>
      </c>
      <c r="C107" s="134" t="s">
        <v>866</v>
      </c>
      <c r="D107" s="135">
        <v>6.2</v>
      </c>
      <c r="E107" s="135">
        <v>1</v>
      </c>
      <c r="H107" t="s">
        <v>1010</v>
      </c>
      <c r="I107" t="s">
        <v>918</v>
      </c>
      <c r="J107" t="s">
        <v>916</v>
      </c>
      <c r="K107">
        <v>2.92</v>
      </c>
      <c r="L107">
        <v>1</v>
      </c>
    </row>
    <row r="108" spans="1:12" x14ac:dyDescent="0.25">
      <c r="A108" s="134" t="s">
        <v>1003</v>
      </c>
      <c r="B108" s="134" t="s">
        <v>932</v>
      </c>
      <c r="C108" s="134" t="s">
        <v>866</v>
      </c>
      <c r="D108" s="135">
        <v>5.08</v>
      </c>
      <c r="E108" s="135">
        <v>1</v>
      </c>
      <c r="H108" t="s">
        <v>1010</v>
      </c>
      <c r="I108" t="s">
        <v>909</v>
      </c>
      <c r="J108" t="s">
        <v>975</v>
      </c>
      <c r="K108">
        <v>5.45</v>
      </c>
      <c r="L108">
        <v>1</v>
      </c>
    </row>
    <row r="109" spans="1:12" ht="30" x14ac:dyDescent="0.25">
      <c r="A109" s="134" t="s">
        <v>1003</v>
      </c>
      <c r="B109" s="134" t="s">
        <v>877</v>
      </c>
      <c r="C109" s="134" t="s">
        <v>871</v>
      </c>
      <c r="D109" s="135">
        <v>6.65</v>
      </c>
      <c r="E109" s="135">
        <v>1</v>
      </c>
      <c r="H109" t="s">
        <v>1010</v>
      </c>
      <c r="I109" t="s">
        <v>898</v>
      </c>
      <c r="J109" t="s">
        <v>862</v>
      </c>
      <c r="K109">
        <v>2.2599999999999998</v>
      </c>
      <c r="L109">
        <v>1</v>
      </c>
    </row>
    <row r="110" spans="1:12" x14ac:dyDescent="0.25">
      <c r="A110" s="134" t="s">
        <v>1003</v>
      </c>
      <c r="B110" s="134" t="s">
        <v>1015</v>
      </c>
      <c r="C110" s="134" t="s">
        <v>871</v>
      </c>
      <c r="D110" s="135">
        <v>7.17</v>
      </c>
      <c r="E110" s="135">
        <v>1.01</v>
      </c>
      <c r="H110" t="s">
        <v>1010</v>
      </c>
      <c r="I110" t="s">
        <v>920</v>
      </c>
      <c r="J110" t="s">
        <v>868</v>
      </c>
      <c r="K110">
        <v>0</v>
      </c>
      <c r="L110">
        <v>1</v>
      </c>
    </row>
    <row r="111" spans="1:12" x14ac:dyDescent="0.25">
      <c r="A111" s="134" t="s">
        <v>1003</v>
      </c>
      <c r="B111" s="134" t="s">
        <v>985</v>
      </c>
      <c r="C111" s="134" t="s">
        <v>878</v>
      </c>
      <c r="D111" s="135">
        <v>6.26</v>
      </c>
      <c r="E111" s="135">
        <v>1</v>
      </c>
      <c r="H111" t="s">
        <v>1010</v>
      </c>
      <c r="I111" t="s">
        <v>876</v>
      </c>
      <c r="J111" t="s">
        <v>873</v>
      </c>
      <c r="K111">
        <v>5.9</v>
      </c>
      <c r="L111">
        <v>1</v>
      </c>
    </row>
    <row r="112" spans="1:12" x14ac:dyDescent="0.25">
      <c r="A112" s="134" t="s">
        <v>1003</v>
      </c>
      <c r="B112" s="134" t="s">
        <v>865</v>
      </c>
      <c r="C112" s="134" t="s">
        <v>878</v>
      </c>
      <c r="D112" s="135">
        <v>2.36</v>
      </c>
      <c r="E112" s="135">
        <v>1</v>
      </c>
      <c r="H112" t="s">
        <v>1010</v>
      </c>
      <c r="I112" t="s">
        <v>1016</v>
      </c>
      <c r="J112" t="s">
        <v>873</v>
      </c>
      <c r="K112">
        <v>6.23</v>
      </c>
      <c r="L112">
        <v>1</v>
      </c>
    </row>
    <row r="113" spans="1:12" x14ac:dyDescent="0.25">
      <c r="A113" s="134" t="s">
        <v>1003</v>
      </c>
      <c r="B113" s="134" t="s">
        <v>889</v>
      </c>
      <c r="C113" s="134" t="s">
        <v>878</v>
      </c>
      <c r="D113" s="135">
        <v>6.78</v>
      </c>
      <c r="E113" s="135">
        <v>1</v>
      </c>
      <c r="H113" t="s">
        <v>1010</v>
      </c>
      <c r="I113" t="s">
        <v>261</v>
      </c>
      <c r="J113" t="s">
        <v>873</v>
      </c>
      <c r="K113">
        <v>3.6</v>
      </c>
      <c r="L113">
        <v>0.8</v>
      </c>
    </row>
    <row r="114" spans="1:12" ht="30" x14ac:dyDescent="0.25">
      <c r="A114" s="134" t="s">
        <v>1003</v>
      </c>
      <c r="B114" s="134" t="s">
        <v>1017</v>
      </c>
      <c r="C114" s="134" t="s">
        <v>878</v>
      </c>
      <c r="D114" s="135">
        <v>5.94</v>
      </c>
      <c r="E114" s="135">
        <v>1</v>
      </c>
      <c r="H114" t="s">
        <v>1010</v>
      </c>
      <c r="I114" t="s">
        <v>1018</v>
      </c>
      <c r="J114" t="s">
        <v>873</v>
      </c>
      <c r="K114">
        <v>5.18</v>
      </c>
      <c r="L114">
        <v>1.1000000000000001</v>
      </c>
    </row>
    <row r="115" spans="1:12" x14ac:dyDescent="0.25">
      <c r="A115" s="134" t="s">
        <v>1003</v>
      </c>
      <c r="B115" s="134" t="s">
        <v>847</v>
      </c>
      <c r="C115" s="134" t="s">
        <v>878</v>
      </c>
      <c r="D115" s="135">
        <v>5.83</v>
      </c>
      <c r="E115" s="135">
        <v>1.1000000000000001</v>
      </c>
      <c r="H115" t="s">
        <v>1010</v>
      </c>
      <c r="I115" t="s">
        <v>1019</v>
      </c>
      <c r="J115" t="s">
        <v>880</v>
      </c>
      <c r="K115">
        <v>3.47</v>
      </c>
      <c r="L115">
        <v>0.8</v>
      </c>
    </row>
    <row r="116" spans="1:12" x14ac:dyDescent="0.25">
      <c r="A116" s="134" t="s">
        <v>1003</v>
      </c>
      <c r="B116" s="134" t="s">
        <v>1020</v>
      </c>
      <c r="C116" s="134" t="s">
        <v>878</v>
      </c>
      <c r="D116" s="135">
        <v>5.49</v>
      </c>
      <c r="E116" s="135">
        <v>1</v>
      </c>
      <c r="H116" t="s">
        <v>1010</v>
      </c>
      <c r="I116" t="s">
        <v>245</v>
      </c>
      <c r="J116" t="s">
        <v>880</v>
      </c>
      <c r="K116">
        <v>2.4700000000000002</v>
      </c>
      <c r="L116">
        <v>0.8</v>
      </c>
    </row>
    <row r="117" spans="1:12" x14ac:dyDescent="0.25">
      <c r="A117" s="134" t="s">
        <v>1003</v>
      </c>
      <c r="B117" s="134" t="s">
        <v>1021</v>
      </c>
      <c r="C117" s="134" t="s">
        <v>878</v>
      </c>
      <c r="D117" s="135">
        <v>7.7</v>
      </c>
      <c r="E117" s="135">
        <v>1</v>
      </c>
      <c r="H117" t="s">
        <v>1022</v>
      </c>
      <c r="I117" t="s">
        <v>850</v>
      </c>
      <c r="J117" t="s">
        <v>981</v>
      </c>
      <c r="K117">
        <v>5.83</v>
      </c>
      <c r="L117">
        <v>1.59</v>
      </c>
    </row>
    <row r="118" spans="1:12" x14ac:dyDescent="0.25">
      <c r="A118" s="134" t="s">
        <v>1003</v>
      </c>
      <c r="B118" s="134" t="s">
        <v>1023</v>
      </c>
      <c r="C118" s="134" t="s">
        <v>878</v>
      </c>
      <c r="D118" s="135">
        <v>5.87</v>
      </c>
      <c r="E118" s="135">
        <v>1</v>
      </c>
      <c r="H118" t="s">
        <v>1022</v>
      </c>
      <c r="I118" t="s">
        <v>867</v>
      </c>
      <c r="J118" t="s">
        <v>916</v>
      </c>
      <c r="K118">
        <v>2.36</v>
      </c>
      <c r="L118">
        <v>1</v>
      </c>
    </row>
    <row r="119" spans="1:12" x14ac:dyDescent="0.25">
      <c r="A119" s="134" t="s">
        <v>1003</v>
      </c>
      <c r="B119" s="134" t="s">
        <v>1024</v>
      </c>
      <c r="C119" s="134" t="s">
        <v>878</v>
      </c>
      <c r="D119" s="135">
        <v>7.53</v>
      </c>
      <c r="E119" s="135">
        <v>1</v>
      </c>
      <c r="H119" t="s">
        <v>1022</v>
      </c>
      <c r="I119" t="s">
        <v>918</v>
      </c>
      <c r="J119" t="s">
        <v>868</v>
      </c>
      <c r="K119">
        <v>2.92</v>
      </c>
      <c r="L119">
        <v>1</v>
      </c>
    </row>
    <row r="120" spans="1:12" x14ac:dyDescent="0.25">
      <c r="A120" s="134" t="s">
        <v>1003</v>
      </c>
      <c r="B120" s="134" t="s">
        <v>883</v>
      </c>
      <c r="C120" s="134" t="s">
        <v>878</v>
      </c>
      <c r="D120" s="135">
        <v>5.75</v>
      </c>
      <c r="E120" s="135">
        <v>1</v>
      </c>
      <c r="H120" t="s">
        <v>1022</v>
      </c>
      <c r="I120" t="s">
        <v>922</v>
      </c>
      <c r="J120" t="s">
        <v>868</v>
      </c>
      <c r="K120">
        <v>6.2</v>
      </c>
      <c r="L120">
        <v>1</v>
      </c>
    </row>
    <row r="121" spans="1:12" x14ac:dyDescent="0.25">
      <c r="A121" s="134" t="s">
        <v>1003</v>
      </c>
      <c r="B121" s="134" t="s">
        <v>1025</v>
      </c>
      <c r="C121" s="134" t="s">
        <v>878</v>
      </c>
      <c r="D121" s="135">
        <v>5.64</v>
      </c>
      <c r="E121" s="135">
        <v>1</v>
      </c>
      <c r="H121" t="s">
        <v>1022</v>
      </c>
      <c r="I121" t="s">
        <v>909</v>
      </c>
      <c r="J121" t="s">
        <v>873</v>
      </c>
      <c r="K121">
        <v>5.45</v>
      </c>
      <c r="L121">
        <v>1</v>
      </c>
    </row>
    <row r="122" spans="1:12" x14ac:dyDescent="0.25">
      <c r="A122" s="134" t="s">
        <v>1003</v>
      </c>
      <c r="B122" s="134" t="s">
        <v>950</v>
      </c>
      <c r="C122" s="134" t="s">
        <v>878</v>
      </c>
      <c r="D122" s="135">
        <v>4.5999999999999996</v>
      </c>
      <c r="E122" s="135">
        <v>0.8</v>
      </c>
      <c r="H122" t="s">
        <v>1022</v>
      </c>
      <c r="I122" t="s">
        <v>934</v>
      </c>
      <c r="J122" t="s">
        <v>873</v>
      </c>
      <c r="K122">
        <v>5.08</v>
      </c>
      <c r="L122">
        <v>1</v>
      </c>
    </row>
    <row r="123" spans="1:12" x14ac:dyDescent="0.25">
      <c r="A123" s="134" t="s">
        <v>1026</v>
      </c>
      <c r="B123" s="134" t="s">
        <v>1027</v>
      </c>
      <c r="C123" s="134" t="s">
        <v>1028</v>
      </c>
      <c r="D123" s="135">
        <v>7.6</v>
      </c>
      <c r="E123" s="135">
        <v>1.1000000000000001</v>
      </c>
      <c r="H123" t="s">
        <v>1022</v>
      </c>
      <c r="I123" t="s">
        <v>888</v>
      </c>
      <c r="J123" t="s">
        <v>873</v>
      </c>
      <c r="K123">
        <v>5.5</v>
      </c>
      <c r="L123">
        <v>1</v>
      </c>
    </row>
    <row r="124" spans="1:12" x14ac:dyDescent="0.25">
      <c r="A124" s="134" t="s">
        <v>1026</v>
      </c>
      <c r="B124" s="134" t="s">
        <v>847</v>
      </c>
      <c r="C124" s="134" t="s">
        <v>913</v>
      </c>
      <c r="D124" s="135">
        <v>5.83</v>
      </c>
      <c r="E124" s="135">
        <v>1.1000000000000001</v>
      </c>
      <c r="H124" t="s">
        <v>1022</v>
      </c>
      <c r="I124" t="s">
        <v>943</v>
      </c>
      <c r="J124" t="s">
        <v>873</v>
      </c>
      <c r="K124">
        <v>4.3899999999999997</v>
      </c>
      <c r="L124">
        <v>1</v>
      </c>
    </row>
    <row r="125" spans="1:12" x14ac:dyDescent="0.25">
      <c r="A125" s="134" t="s">
        <v>1026</v>
      </c>
      <c r="B125" s="134" t="s">
        <v>897</v>
      </c>
      <c r="C125" s="134" t="s">
        <v>995</v>
      </c>
      <c r="D125" s="135">
        <v>2.2599999999999998</v>
      </c>
      <c r="E125" s="135">
        <v>1</v>
      </c>
      <c r="H125" t="s">
        <v>1022</v>
      </c>
      <c r="I125" t="s">
        <v>884</v>
      </c>
      <c r="J125" t="s">
        <v>880</v>
      </c>
      <c r="K125">
        <v>5.75</v>
      </c>
      <c r="L125">
        <v>1</v>
      </c>
    </row>
    <row r="126" spans="1:12" x14ac:dyDescent="0.25">
      <c r="A126" s="134" t="s">
        <v>1026</v>
      </c>
      <c r="B126" s="134" t="s">
        <v>865</v>
      </c>
      <c r="C126" s="134" t="s">
        <v>857</v>
      </c>
      <c r="D126" s="135">
        <v>2.36</v>
      </c>
      <c r="E126" s="135">
        <v>1</v>
      </c>
      <c r="H126" t="s">
        <v>1029</v>
      </c>
      <c r="I126" t="s">
        <v>850</v>
      </c>
      <c r="J126" t="s">
        <v>981</v>
      </c>
      <c r="K126">
        <v>5.83</v>
      </c>
      <c r="L126">
        <v>1.59</v>
      </c>
    </row>
    <row r="127" spans="1:12" x14ac:dyDescent="0.25">
      <c r="A127" s="134" t="s">
        <v>1026</v>
      </c>
      <c r="B127" s="134" t="s">
        <v>1030</v>
      </c>
      <c r="C127" s="134" t="s">
        <v>857</v>
      </c>
      <c r="D127" s="135">
        <v>5.4</v>
      </c>
      <c r="E127" s="135">
        <v>1.1000000000000001</v>
      </c>
      <c r="H127" t="s">
        <v>1029</v>
      </c>
      <c r="I127" t="s">
        <v>867</v>
      </c>
      <c r="J127" t="s">
        <v>916</v>
      </c>
      <c r="K127">
        <v>2.36</v>
      </c>
      <c r="L127">
        <v>1</v>
      </c>
    </row>
    <row r="128" spans="1:12" ht="30" x14ac:dyDescent="0.25">
      <c r="A128" s="134" t="s">
        <v>1026</v>
      </c>
      <c r="B128" s="134" t="s">
        <v>1031</v>
      </c>
      <c r="C128" s="134" t="s">
        <v>860</v>
      </c>
      <c r="D128" s="135">
        <v>3.23</v>
      </c>
      <c r="E128" s="135">
        <v>1</v>
      </c>
      <c r="H128" t="s">
        <v>1029</v>
      </c>
      <c r="I128" t="s">
        <v>918</v>
      </c>
      <c r="J128" t="s">
        <v>868</v>
      </c>
      <c r="K128">
        <v>2.92</v>
      </c>
      <c r="L128">
        <v>1</v>
      </c>
    </row>
    <row r="129" spans="1:12" x14ac:dyDescent="0.25">
      <c r="A129" s="134" t="s">
        <v>1026</v>
      </c>
      <c r="B129" s="134" t="s">
        <v>1023</v>
      </c>
      <c r="C129" s="134" t="s">
        <v>860</v>
      </c>
      <c r="D129" s="135">
        <v>5.87</v>
      </c>
      <c r="E129" s="135">
        <v>1</v>
      </c>
      <c r="H129" t="s">
        <v>1029</v>
      </c>
      <c r="I129" t="s">
        <v>922</v>
      </c>
      <c r="J129" t="s">
        <v>868</v>
      </c>
      <c r="K129">
        <v>6.2</v>
      </c>
      <c r="L129">
        <v>1</v>
      </c>
    </row>
    <row r="130" spans="1:12" x14ac:dyDescent="0.25">
      <c r="A130" s="134" t="s">
        <v>1026</v>
      </c>
      <c r="B130" s="134" t="s">
        <v>1020</v>
      </c>
      <c r="C130" s="134" t="s">
        <v>866</v>
      </c>
      <c r="D130" s="135">
        <v>5.49</v>
      </c>
      <c r="E130" s="135">
        <v>1</v>
      </c>
      <c r="H130" t="s">
        <v>1029</v>
      </c>
      <c r="I130" t="s">
        <v>909</v>
      </c>
      <c r="J130" t="s">
        <v>873</v>
      </c>
      <c r="K130">
        <v>5.45</v>
      </c>
      <c r="L130">
        <v>1</v>
      </c>
    </row>
    <row r="131" spans="1:12" x14ac:dyDescent="0.25">
      <c r="A131" s="134" t="s">
        <v>1026</v>
      </c>
      <c r="B131" s="134" t="s">
        <v>985</v>
      </c>
      <c r="C131" s="134" t="s">
        <v>866</v>
      </c>
      <c r="D131" s="135">
        <v>6.26</v>
      </c>
      <c r="E131" s="135">
        <v>1</v>
      </c>
      <c r="H131" t="s">
        <v>1029</v>
      </c>
      <c r="I131" t="s">
        <v>934</v>
      </c>
      <c r="J131" t="s">
        <v>873</v>
      </c>
      <c r="K131">
        <v>5.08</v>
      </c>
      <c r="L131">
        <v>1</v>
      </c>
    </row>
    <row r="132" spans="1:12" x14ac:dyDescent="0.25">
      <c r="A132" s="134" t="s">
        <v>1026</v>
      </c>
      <c r="B132" s="134" t="s">
        <v>932</v>
      </c>
      <c r="C132" s="134" t="s">
        <v>866</v>
      </c>
      <c r="D132" s="135">
        <v>5.08</v>
      </c>
      <c r="E132" s="135">
        <v>1</v>
      </c>
      <c r="H132" t="s">
        <v>1029</v>
      </c>
      <c r="I132" t="s">
        <v>888</v>
      </c>
      <c r="J132" t="s">
        <v>873</v>
      </c>
      <c r="K132">
        <v>5.5</v>
      </c>
      <c r="L132">
        <v>1</v>
      </c>
    </row>
    <row r="133" spans="1:12" ht="30" x14ac:dyDescent="0.25">
      <c r="A133" s="134" t="s">
        <v>1026</v>
      </c>
      <c r="B133" s="134" t="s">
        <v>921</v>
      </c>
      <c r="C133" s="134" t="s">
        <v>866</v>
      </c>
      <c r="D133" s="135">
        <v>6.2</v>
      </c>
      <c r="E133" s="135">
        <v>1</v>
      </c>
      <c r="H133" t="s">
        <v>1029</v>
      </c>
      <c r="I133" t="s">
        <v>943</v>
      </c>
      <c r="J133" t="s">
        <v>873</v>
      </c>
      <c r="K133">
        <v>4.3899999999999997</v>
      </c>
      <c r="L133">
        <v>1</v>
      </c>
    </row>
    <row r="134" spans="1:12" x14ac:dyDescent="0.25">
      <c r="A134" s="134" t="s">
        <v>1026</v>
      </c>
      <c r="B134" s="134" t="s">
        <v>1009</v>
      </c>
      <c r="C134" s="134" t="s">
        <v>871</v>
      </c>
      <c r="D134" s="135">
        <v>1.98</v>
      </c>
      <c r="E134" s="135">
        <v>0.8</v>
      </c>
      <c r="H134" t="s">
        <v>1029</v>
      </c>
      <c r="I134" t="s">
        <v>884</v>
      </c>
      <c r="J134" t="s">
        <v>880</v>
      </c>
      <c r="K134">
        <v>5.75</v>
      </c>
      <c r="L134">
        <v>1</v>
      </c>
    </row>
    <row r="135" spans="1:12" x14ac:dyDescent="0.25">
      <c r="A135" s="134" t="s">
        <v>1026</v>
      </c>
      <c r="B135" s="134" t="s">
        <v>938</v>
      </c>
      <c r="C135" s="134" t="s">
        <v>871</v>
      </c>
      <c r="D135" s="135">
        <v>5.47</v>
      </c>
      <c r="E135" s="135">
        <v>1.1000000000000001</v>
      </c>
      <c r="H135" t="s">
        <v>1032</v>
      </c>
      <c r="I135" t="s">
        <v>850</v>
      </c>
      <c r="J135" t="s">
        <v>981</v>
      </c>
      <c r="K135">
        <v>5.83</v>
      </c>
      <c r="L135">
        <v>1.59</v>
      </c>
    </row>
    <row r="136" spans="1:12" ht="30" x14ac:dyDescent="0.25">
      <c r="A136" s="134" t="s">
        <v>1026</v>
      </c>
      <c r="B136" s="134" t="s">
        <v>1017</v>
      </c>
      <c r="C136" s="134" t="s">
        <v>871</v>
      </c>
      <c r="D136" s="135">
        <v>5.94</v>
      </c>
      <c r="E136" s="135">
        <v>1</v>
      </c>
      <c r="H136" t="s">
        <v>1032</v>
      </c>
      <c r="I136" t="s">
        <v>867</v>
      </c>
      <c r="J136" t="s">
        <v>916</v>
      </c>
      <c r="K136">
        <v>2.36</v>
      </c>
      <c r="L136">
        <v>1</v>
      </c>
    </row>
    <row r="137" spans="1:12" x14ac:dyDescent="0.25">
      <c r="A137" s="134" t="s">
        <v>1026</v>
      </c>
      <c r="B137" s="134" t="s">
        <v>885</v>
      </c>
      <c r="C137" s="134" t="s">
        <v>871</v>
      </c>
      <c r="D137" s="135">
        <v>5.48</v>
      </c>
      <c r="E137" s="135">
        <v>1</v>
      </c>
      <c r="H137" t="s">
        <v>1032</v>
      </c>
      <c r="I137" t="s">
        <v>918</v>
      </c>
      <c r="J137" t="s">
        <v>868</v>
      </c>
      <c r="K137">
        <v>2.92</v>
      </c>
      <c r="L137">
        <v>1</v>
      </c>
    </row>
    <row r="138" spans="1:12" x14ac:dyDescent="0.25">
      <c r="A138" s="134" t="s">
        <v>1026</v>
      </c>
      <c r="B138" s="134" t="s">
        <v>870</v>
      </c>
      <c r="C138" s="134" t="s">
        <v>871</v>
      </c>
      <c r="D138" s="135">
        <v>4.6500000000000004</v>
      </c>
      <c r="E138" s="135">
        <v>1</v>
      </c>
      <c r="H138" t="s">
        <v>1032</v>
      </c>
      <c r="I138" t="s">
        <v>922</v>
      </c>
      <c r="J138" t="s">
        <v>868</v>
      </c>
      <c r="K138">
        <v>6.2</v>
      </c>
      <c r="L138">
        <v>1</v>
      </c>
    </row>
    <row r="139" spans="1:12" x14ac:dyDescent="0.25">
      <c r="A139" s="134" t="s">
        <v>1026</v>
      </c>
      <c r="B139" s="134" t="s">
        <v>917</v>
      </c>
      <c r="C139" s="134" t="s">
        <v>878</v>
      </c>
      <c r="D139" s="135">
        <v>2.92</v>
      </c>
      <c r="E139" s="135">
        <v>1</v>
      </c>
      <c r="H139" t="s">
        <v>1032</v>
      </c>
      <c r="I139" t="s">
        <v>909</v>
      </c>
      <c r="J139" t="s">
        <v>873</v>
      </c>
      <c r="K139">
        <v>5.45</v>
      </c>
      <c r="L139">
        <v>1</v>
      </c>
    </row>
    <row r="140" spans="1:12" x14ac:dyDescent="0.25">
      <c r="A140" s="134" t="s">
        <v>1026</v>
      </c>
      <c r="B140" s="134" t="s">
        <v>1015</v>
      </c>
      <c r="C140" s="134" t="s">
        <v>878</v>
      </c>
      <c r="D140" s="135">
        <v>7.17</v>
      </c>
      <c r="E140" s="135">
        <v>1</v>
      </c>
      <c r="H140" t="s">
        <v>1032</v>
      </c>
      <c r="I140" t="s">
        <v>934</v>
      </c>
      <c r="J140" t="s">
        <v>873</v>
      </c>
      <c r="K140">
        <v>5.08</v>
      </c>
      <c r="L140">
        <v>1</v>
      </c>
    </row>
    <row r="141" spans="1:12" x14ac:dyDescent="0.25">
      <c r="A141" s="134" t="s">
        <v>1026</v>
      </c>
      <c r="B141" s="134" t="s">
        <v>1033</v>
      </c>
      <c r="C141" s="134" t="s">
        <v>878</v>
      </c>
      <c r="D141" s="135">
        <v>3.89</v>
      </c>
      <c r="E141" s="135">
        <v>1</v>
      </c>
      <c r="H141" t="s">
        <v>1032</v>
      </c>
      <c r="I141" t="s">
        <v>888</v>
      </c>
      <c r="J141" t="s">
        <v>873</v>
      </c>
      <c r="K141">
        <v>5.5</v>
      </c>
      <c r="L141">
        <v>1</v>
      </c>
    </row>
    <row r="142" spans="1:12" x14ac:dyDescent="0.25">
      <c r="A142" s="134" t="s">
        <v>1026</v>
      </c>
      <c r="B142" s="134" t="s">
        <v>883</v>
      </c>
      <c r="C142" s="134" t="s">
        <v>878</v>
      </c>
      <c r="D142" s="135">
        <v>5.75</v>
      </c>
      <c r="E142" s="135">
        <v>1</v>
      </c>
      <c r="H142" t="s">
        <v>1032</v>
      </c>
      <c r="I142" t="s">
        <v>943</v>
      </c>
      <c r="J142" t="s">
        <v>873</v>
      </c>
      <c r="K142">
        <v>4.3899999999999997</v>
      </c>
      <c r="L142">
        <v>1</v>
      </c>
    </row>
    <row r="143" spans="1:12" x14ac:dyDescent="0.25">
      <c r="A143" s="134" t="s">
        <v>1026</v>
      </c>
      <c r="B143" s="134" t="s">
        <v>1034</v>
      </c>
      <c r="C143" s="134" t="s">
        <v>878</v>
      </c>
      <c r="D143" s="135">
        <v>5.99</v>
      </c>
      <c r="E143" s="135">
        <v>1</v>
      </c>
      <c r="H143" t="s">
        <v>1032</v>
      </c>
      <c r="I143" t="s">
        <v>884</v>
      </c>
      <c r="J143" t="s">
        <v>880</v>
      </c>
      <c r="K143">
        <v>5.75</v>
      </c>
      <c r="L143">
        <v>1</v>
      </c>
    </row>
    <row r="144" spans="1:12" x14ac:dyDescent="0.25">
      <c r="A144" s="134" t="s">
        <v>1035</v>
      </c>
      <c r="B144" s="134" t="s">
        <v>847</v>
      </c>
      <c r="C144" s="134" t="s">
        <v>1036</v>
      </c>
      <c r="D144" s="135">
        <v>5.83</v>
      </c>
      <c r="E144" s="135">
        <v>1.55</v>
      </c>
      <c r="H144" t="s">
        <v>1037</v>
      </c>
      <c r="I144" t="s">
        <v>850</v>
      </c>
      <c r="J144" t="s">
        <v>1038</v>
      </c>
      <c r="K144">
        <v>5.83</v>
      </c>
      <c r="L144">
        <v>1.1000000000000001</v>
      </c>
    </row>
    <row r="145" spans="1:12" x14ac:dyDescent="0.25">
      <c r="A145" s="134" t="s">
        <v>1035</v>
      </c>
      <c r="B145" s="134" t="s">
        <v>865</v>
      </c>
      <c r="C145" s="134" t="s">
        <v>1006</v>
      </c>
      <c r="D145" s="135">
        <v>2.36</v>
      </c>
      <c r="E145" s="135">
        <v>1</v>
      </c>
      <c r="H145" t="s">
        <v>1037</v>
      </c>
      <c r="I145" t="s">
        <v>894</v>
      </c>
      <c r="J145" t="s">
        <v>1039</v>
      </c>
      <c r="K145">
        <v>5.33</v>
      </c>
      <c r="L145">
        <v>1</v>
      </c>
    </row>
    <row r="146" spans="1:12" ht="30" x14ac:dyDescent="0.25">
      <c r="A146" s="134" t="s">
        <v>1035</v>
      </c>
      <c r="B146" s="134" t="s">
        <v>921</v>
      </c>
      <c r="C146" s="134" t="s">
        <v>913</v>
      </c>
      <c r="D146" s="135">
        <v>6.2</v>
      </c>
      <c r="E146" s="135">
        <v>1</v>
      </c>
      <c r="H146" t="s">
        <v>1037</v>
      </c>
      <c r="I146" t="s">
        <v>1018</v>
      </c>
      <c r="J146" t="s">
        <v>975</v>
      </c>
      <c r="K146">
        <v>5.18</v>
      </c>
      <c r="L146">
        <v>1.1000000000000001</v>
      </c>
    </row>
    <row r="147" spans="1:12" x14ac:dyDescent="0.25">
      <c r="A147" s="134" t="s">
        <v>1035</v>
      </c>
      <c r="B147" s="134" t="s">
        <v>917</v>
      </c>
      <c r="C147" s="134" t="s">
        <v>915</v>
      </c>
      <c r="D147" s="135">
        <v>2.92</v>
      </c>
      <c r="E147" s="135">
        <v>1</v>
      </c>
      <c r="H147" t="s">
        <v>1037</v>
      </c>
      <c r="I147" t="s">
        <v>872</v>
      </c>
      <c r="J147" t="s">
        <v>862</v>
      </c>
      <c r="K147">
        <v>4.6500000000000004</v>
      </c>
      <c r="L147">
        <v>1</v>
      </c>
    </row>
    <row r="148" spans="1:12" x14ac:dyDescent="0.25">
      <c r="A148" s="134" t="s">
        <v>1035</v>
      </c>
      <c r="B148" s="134" t="s">
        <v>907</v>
      </c>
      <c r="C148" s="134" t="s">
        <v>995</v>
      </c>
      <c r="D148" s="135">
        <v>5.45</v>
      </c>
      <c r="E148" s="135">
        <v>1</v>
      </c>
      <c r="H148" t="s">
        <v>1037</v>
      </c>
      <c r="I148" t="s">
        <v>249</v>
      </c>
      <c r="J148" t="s">
        <v>868</v>
      </c>
      <c r="K148">
        <v>3.62</v>
      </c>
      <c r="L148">
        <v>0.8</v>
      </c>
    </row>
    <row r="149" spans="1:12" x14ac:dyDescent="0.25">
      <c r="A149" s="134" t="s">
        <v>1035</v>
      </c>
      <c r="B149" s="134" t="s">
        <v>897</v>
      </c>
      <c r="C149" s="134" t="s">
        <v>860</v>
      </c>
      <c r="D149" s="135">
        <v>2.2599999999999998</v>
      </c>
      <c r="E149" s="135">
        <v>1</v>
      </c>
      <c r="H149" t="s">
        <v>1037</v>
      </c>
      <c r="I149" t="s">
        <v>884</v>
      </c>
      <c r="J149" t="s">
        <v>868</v>
      </c>
      <c r="K149">
        <v>5.75</v>
      </c>
      <c r="L149">
        <v>1</v>
      </c>
    </row>
    <row r="150" spans="1:12" ht="30" x14ac:dyDescent="0.25">
      <c r="A150" s="134" t="s">
        <v>1035</v>
      </c>
      <c r="B150" s="134" t="s">
        <v>919</v>
      </c>
      <c r="C150" s="134" t="s">
        <v>866</v>
      </c>
      <c r="D150" s="135">
        <v>0</v>
      </c>
      <c r="E150" s="135">
        <v>1</v>
      </c>
      <c r="H150" t="s">
        <v>1037</v>
      </c>
      <c r="I150" t="s">
        <v>242</v>
      </c>
      <c r="J150" t="s">
        <v>873</v>
      </c>
      <c r="K150">
        <v>4.7300000000000004</v>
      </c>
      <c r="L150">
        <v>0.8</v>
      </c>
    </row>
    <row r="151" spans="1:12" x14ac:dyDescent="0.25">
      <c r="A151" s="134" t="s">
        <v>1035</v>
      </c>
      <c r="B151" s="134" t="s">
        <v>875</v>
      </c>
      <c r="C151" s="134" t="s">
        <v>871</v>
      </c>
      <c r="D151" s="135">
        <v>5.9</v>
      </c>
      <c r="E151" s="135">
        <v>1</v>
      </c>
      <c r="H151" t="s">
        <v>1037</v>
      </c>
      <c r="I151" t="s">
        <v>886</v>
      </c>
      <c r="J151" t="s">
        <v>873</v>
      </c>
      <c r="K151">
        <v>5.48</v>
      </c>
      <c r="L151">
        <v>1</v>
      </c>
    </row>
    <row r="152" spans="1:12" x14ac:dyDescent="0.25">
      <c r="A152" s="134" t="s">
        <v>1035</v>
      </c>
      <c r="B152" s="134" t="s">
        <v>978</v>
      </c>
      <c r="C152" s="134" t="s">
        <v>871</v>
      </c>
      <c r="D152" s="135">
        <v>6.23</v>
      </c>
      <c r="E152" s="135">
        <v>1</v>
      </c>
      <c r="H152" t="s">
        <v>1037</v>
      </c>
      <c r="I152" t="s">
        <v>1040</v>
      </c>
      <c r="J152" t="s">
        <v>873</v>
      </c>
      <c r="K152">
        <v>6.03</v>
      </c>
      <c r="L152">
        <v>1.1000000000000001</v>
      </c>
    </row>
    <row r="153" spans="1:12" x14ac:dyDescent="0.25">
      <c r="A153" s="134" t="s">
        <v>1035</v>
      </c>
      <c r="B153" s="134" t="s">
        <v>1041</v>
      </c>
      <c r="C153" s="134" t="s">
        <v>871</v>
      </c>
      <c r="D153" s="135">
        <v>3.6</v>
      </c>
      <c r="E153" s="135">
        <v>0.8</v>
      </c>
      <c r="H153" t="s">
        <v>1037</v>
      </c>
      <c r="I153" t="s">
        <v>879</v>
      </c>
      <c r="J153" t="s">
        <v>873</v>
      </c>
      <c r="K153">
        <v>6.65</v>
      </c>
      <c r="L153">
        <v>1</v>
      </c>
    </row>
    <row r="154" spans="1:12" x14ac:dyDescent="0.25">
      <c r="A154" s="134" t="s">
        <v>1035</v>
      </c>
      <c r="B154" s="134" t="s">
        <v>1042</v>
      </c>
      <c r="C154" s="134" t="s">
        <v>871</v>
      </c>
      <c r="D154" s="135">
        <v>5.18</v>
      </c>
      <c r="E154" s="135">
        <v>1.1000000000000001</v>
      </c>
      <c r="H154" t="s">
        <v>1037</v>
      </c>
      <c r="I154" t="s">
        <v>245</v>
      </c>
      <c r="J154" t="s">
        <v>873</v>
      </c>
      <c r="K154">
        <v>2.4700000000000002</v>
      </c>
      <c r="L154">
        <v>0.8</v>
      </c>
    </row>
    <row r="155" spans="1:12" ht="30" x14ac:dyDescent="0.25">
      <c r="A155" s="134" t="s">
        <v>1035</v>
      </c>
      <c r="B155" s="134" t="s">
        <v>977</v>
      </c>
      <c r="C155" s="134" t="s">
        <v>878</v>
      </c>
      <c r="D155" s="135">
        <v>3.47</v>
      </c>
      <c r="E155" s="135">
        <v>0.8</v>
      </c>
      <c r="H155" t="s">
        <v>1037</v>
      </c>
      <c r="I155" t="s">
        <v>1043</v>
      </c>
      <c r="J155" t="s">
        <v>873</v>
      </c>
      <c r="K155">
        <v>4.4400000000000004</v>
      </c>
      <c r="L155">
        <v>1</v>
      </c>
    </row>
    <row r="156" spans="1:12" x14ac:dyDescent="0.25">
      <c r="A156" s="134" t="s">
        <v>1035</v>
      </c>
      <c r="B156" s="134" t="s">
        <v>925</v>
      </c>
      <c r="C156" s="134" t="s">
        <v>878</v>
      </c>
      <c r="D156" s="135">
        <v>2.4700000000000002</v>
      </c>
      <c r="E156" s="135">
        <v>0.8</v>
      </c>
      <c r="H156" t="s">
        <v>1037</v>
      </c>
      <c r="I156" t="s">
        <v>922</v>
      </c>
      <c r="J156" t="s">
        <v>873</v>
      </c>
      <c r="K156">
        <v>6.2</v>
      </c>
      <c r="L156">
        <v>1</v>
      </c>
    </row>
    <row r="157" spans="1:12" x14ac:dyDescent="0.25">
      <c r="A157" s="134" t="s">
        <v>1044</v>
      </c>
      <c r="B157" s="134" t="s">
        <v>990</v>
      </c>
      <c r="C157" s="134" t="s">
        <v>1045</v>
      </c>
      <c r="D157" s="135">
        <v>3.11</v>
      </c>
      <c r="E157" s="135">
        <v>1</v>
      </c>
      <c r="H157" t="s">
        <v>1037</v>
      </c>
      <c r="I157" t="s">
        <v>974</v>
      </c>
      <c r="J157" t="s">
        <v>873</v>
      </c>
      <c r="K157">
        <v>5.47</v>
      </c>
      <c r="L157">
        <v>1</v>
      </c>
    </row>
    <row r="158" spans="1:12" x14ac:dyDescent="0.25">
      <c r="A158" s="134" t="s">
        <v>1044</v>
      </c>
      <c r="B158" s="134" t="s">
        <v>847</v>
      </c>
      <c r="C158" s="134" t="s">
        <v>963</v>
      </c>
      <c r="D158" s="135">
        <v>5.83</v>
      </c>
      <c r="E158" s="135">
        <v>1.1000000000000001</v>
      </c>
      <c r="H158" t="s">
        <v>1037</v>
      </c>
      <c r="I158" t="s">
        <v>934</v>
      </c>
      <c r="J158" t="s">
        <v>880</v>
      </c>
      <c r="K158">
        <v>5.08</v>
      </c>
      <c r="L158">
        <v>1</v>
      </c>
    </row>
    <row r="159" spans="1:12" x14ac:dyDescent="0.25">
      <c r="A159" s="134" t="s">
        <v>1044</v>
      </c>
      <c r="B159" s="134" t="s">
        <v>891</v>
      </c>
      <c r="C159" s="134" t="s">
        <v>963</v>
      </c>
      <c r="D159" s="135">
        <v>5.3</v>
      </c>
      <c r="E159" s="135">
        <v>1</v>
      </c>
      <c r="H159" t="s">
        <v>1037</v>
      </c>
      <c r="I159" t="s">
        <v>1046</v>
      </c>
      <c r="J159" t="s">
        <v>880</v>
      </c>
      <c r="K159">
        <v>2.6</v>
      </c>
      <c r="L159">
        <v>1</v>
      </c>
    </row>
    <row r="160" spans="1:12" x14ac:dyDescent="0.25">
      <c r="A160" s="134" t="s">
        <v>1044</v>
      </c>
      <c r="B160" s="134" t="s">
        <v>917</v>
      </c>
      <c r="C160" s="134" t="s">
        <v>913</v>
      </c>
      <c r="D160" s="135">
        <v>2.92</v>
      </c>
      <c r="E160" s="135">
        <v>1</v>
      </c>
      <c r="H160" t="s">
        <v>1037</v>
      </c>
      <c r="I160" t="s">
        <v>888</v>
      </c>
      <c r="J160" t="s">
        <v>880</v>
      </c>
      <c r="K160">
        <v>5.5</v>
      </c>
      <c r="L160">
        <v>1</v>
      </c>
    </row>
    <row r="161" spans="1:12" x14ac:dyDescent="0.25">
      <c r="A161" s="134" t="s">
        <v>1044</v>
      </c>
      <c r="B161" s="134" t="s">
        <v>865</v>
      </c>
      <c r="C161" s="134" t="s">
        <v>995</v>
      </c>
      <c r="D161" s="135">
        <v>2.36</v>
      </c>
      <c r="E161" s="135">
        <v>1</v>
      </c>
      <c r="H161" t="s">
        <v>1037</v>
      </c>
      <c r="I161" t="s">
        <v>890</v>
      </c>
      <c r="J161" t="s">
        <v>880</v>
      </c>
      <c r="K161">
        <v>6.78</v>
      </c>
      <c r="L161">
        <v>1</v>
      </c>
    </row>
    <row r="162" spans="1:12" x14ac:dyDescent="0.25">
      <c r="A162" s="134" t="s">
        <v>1044</v>
      </c>
      <c r="B162" s="136" t="s">
        <v>993</v>
      </c>
      <c r="C162" s="134" t="s">
        <v>995</v>
      </c>
      <c r="D162" s="135">
        <v>7.6</v>
      </c>
      <c r="E162" s="135">
        <v>1.1000000000000001</v>
      </c>
      <c r="H162" t="s">
        <v>1037</v>
      </c>
      <c r="I162" t="s">
        <v>575</v>
      </c>
      <c r="J162" t="s">
        <v>880</v>
      </c>
      <c r="K162">
        <v>5.34</v>
      </c>
      <c r="L162">
        <v>1</v>
      </c>
    </row>
    <row r="163" spans="1:12" ht="30" x14ac:dyDescent="0.25">
      <c r="A163" s="134" t="s">
        <v>1044</v>
      </c>
      <c r="B163" s="134" t="s">
        <v>919</v>
      </c>
      <c r="C163" s="134" t="s">
        <v>857</v>
      </c>
      <c r="D163" s="135">
        <v>0</v>
      </c>
      <c r="E163" s="135">
        <v>1</v>
      </c>
      <c r="H163" t="s">
        <v>1037</v>
      </c>
      <c r="I163" t="s">
        <v>1047</v>
      </c>
      <c r="J163" t="s">
        <v>880</v>
      </c>
      <c r="K163">
        <v>7.74</v>
      </c>
      <c r="L163">
        <v>1</v>
      </c>
    </row>
    <row r="164" spans="1:12" x14ac:dyDescent="0.25">
      <c r="A164" s="134" t="s">
        <v>1044</v>
      </c>
      <c r="B164" s="134" t="s">
        <v>1030</v>
      </c>
      <c r="C164" s="134" t="s">
        <v>857</v>
      </c>
      <c r="D164" s="135">
        <v>5.4</v>
      </c>
      <c r="E164" s="135">
        <v>1</v>
      </c>
      <c r="H164" t="s">
        <v>1037</v>
      </c>
      <c r="I164" t="s">
        <v>1048</v>
      </c>
      <c r="J164" t="s">
        <v>880</v>
      </c>
      <c r="K164">
        <v>7.53</v>
      </c>
      <c r="L164">
        <v>1</v>
      </c>
    </row>
    <row r="165" spans="1:12" x14ac:dyDescent="0.25">
      <c r="A165" s="134" t="s">
        <v>1044</v>
      </c>
      <c r="B165" s="134" t="s">
        <v>969</v>
      </c>
      <c r="C165" s="134" t="s">
        <v>857</v>
      </c>
      <c r="D165" s="135">
        <v>6.2</v>
      </c>
      <c r="E165" s="135">
        <v>1</v>
      </c>
      <c r="H165" t="s">
        <v>1037</v>
      </c>
      <c r="I165" t="s">
        <v>909</v>
      </c>
      <c r="J165" t="s">
        <v>880</v>
      </c>
      <c r="K165">
        <v>5.45</v>
      </c>
      <c r="L165">
        <v>1</v>
      </c>
    </row>
    <row r="166" spans="1:12" x14ac:dyDescent="0.25">
      <c r="A166" s="134" t="s">
        <v>1044</v>
      </c>
      <c r="B166" s="134" t="s">
        <v>897</v>
      </c>
      <c r="C166" s="134" t="s">
        <v>857</v>
      </c>
      <c r="D166" s="135">
        <v>2.2599999999999998</v>
      </c>
      <c r="E166" s="135">
        <v>1</v>
      </c>
      <c r="H166" t="s">
        <v>1037</v>
      </c>
      <c r="I166" t="s">
        <v>1049</v>
      </c>
      <c r="J166" t="s">
        <v>880</v>
      </c>
      <c r="K166">
        <v>6.48</v>
      </c>
      <c r="L166">
        <v>1</v>
      </c>
    </row>
    <row r="167" spans="1:12" x14ac:dyDescent="0.25">
      <c r="A167" s="134" t="s">
        <v>1044</v>
      </c>
      <c r="B167" s="134" t="s">
        <v>893</v>
      </c>
      <c r="C167" s="134" t="s">
        <v>860</v>
      </c>
      <c r="D167" s="135">
        <v>5.33</v>
      </c>
      <c r="E167" s="135">
        <v>1</v>
      </c>
      <c r="H167" t="s">
        <v>1037</v>
      </c>
      <c r="I167" t="s">
        <v>1050</v>
      </c>
      <c r="J167" t="s">
        <v>880</v>
      </c>
      <c r="K167">
        <v>7.7</v>
      </c>
      <c r="L167">
        <v>1</v>
      </c>
    </row>
    <row r="168" spans="1:12" x14ac:dyDescent="0.25">
      <c r="A168" s="134" t="s">
        <v>1044</v>
      </c>
      <c r="B168" s="134" t="s">
        <v>938</v>
      </c>
      <c r="C168" s="134" t="s">
        <v>860</v>
      </c>
      <c r="D168" s="135">
        <v>5.47</v>
      </c>
      <c r="E168" s="135">
        <v>1.2</v>
      </c>
      <c r="H168" t="s">
        <v>1051</v>
      </c>
      <c r="I168" t="s">
        <v>850</v>
      </c>
      <c r="J168" t="s">
        <v>981</v>
      </c>
      <c r="K168">
        <v>5.83</v>
      </c>
      <c r="L168">
        <v>1.59</v>
      </c>
    </row>
    <row r="169" spans="1:12" x14ac:dyDescent="0.25">
      <c r="A169" s="134" t="s">
        <v>1044</v>
      </c>
      <c r="B169" s="134" t="s">
        <v>875</v>
      </c>
      <c r="C169" s="134" t="s">
        <v>866</v>
      </c>
      <c r="D169" s="135">
        <v>5.9</v>
      </c>
      <c r="E169" s="135">
        <v>1</v>
      </c>
      <c r="H169" t="s">
        <v>1051</v>
      </c>
      <c r="I169" t="s">
        <v>867</v>
      </c>
      <c r="J169" t="s">
        <v>916</v>
      </c>
      <c r="K169">
        <v>2.36</v>
      </c>
      <c r="L169">
        <v>1</v>
      </c>
    </row>
    <row r="170" spans="1:12" x14ac:dyDescent="0.25">
      <c r="A170" s="134" t="s">
        <v>1044</v>
      </c>
      <c r="B170" s="134" t="s">
        <v>1041</v>
      </c>
      <c r="C170" s="134" t="s">
        <v>866</v>
      </c>
      <c r="D170" s="135">
        <v>3.6</v>
      </c>
      <c r="E170" s="135">
        <v>0.8</v>
      </c>
      <c r="H170" t="s">
        <v>1051</v>
      </c>
      <c r="I170" t="s">
        <v>918</v>
      </c>
      <c r="J170" t="s">
        <v>868</v>
      </c>
      <c r="K170">
        <v>2.92</v>
      </c>
      <c r="L170">
        <v>1</v>
      </c>
    </row>
    <row r="171" spans="1:12" x14ac:dyDescent="0.25">
      <c r="A171" s="134" t="s">
        <v>1044</v>
      </c>
      <c r="B171" s="134" t="s">
        <v>932</v>
      </c>
      <c r="C171" s="134" t="s">
        <v>866</v>
      </c>
      <c r="D171" s="135">
        <v>5.08</v>
      </c>
      <c r="E171" s="135">
        <v>1</v>
      </c>
      <c r="H171" t="s">
        <v>1051</v>
      </c>
      <c r="I171" t="s">
        <v>922</v>
      </c>
      <c r="J171" t="s">
        <v>868</v>
      </c>
      <c r="K171">
        <v>6.2</v>
      </c>
      <c r="L171">
        <v>1</v>
      </c>
    </row>
    <row r="172" spans="1:12" x14ac:dyDescent="0.25">
      <c r="A172" s="134" t="s">
        <v>1044</v>
      </c>
      <c r="B172" s="134" t="s">
        <v>1042</v>
      </c>
      <c r="C172" s="134" t="s">
        <v>871</v>
      </c>
      <c r="D172" s="135">
        <v>5.18</v>
      </c>
      <c r="E172" s="135">
        <v>1.2</v>
      </c>
      <c r="H172" t="s">
        <v>1051</v>
      </c>
      <c r="I172" t="s">
        <v>909</v>
      </c>
      <c r="J172" t="s">
        <v>873</v>
      </c>
      <c r="K172">
        <v>5.45</v>
      </c>
      <c r="L172">
        <v>1</v>
      </c>
    </row>
    <row r="173" spans="1:12" ht="30" x14ac:dyDescent="0.25">
      <c r="A173" s="134" t="s">
        <v>1044</v>
      </c>
      <c r="B173" s="134" t="s">
        <v>877</v>
      </c>
      <c r="C173" s="134" t="s">
        <v>871</v>
      </c>
      <c r="D173" s="135">
        <v>6.65</v>
      </c>
      <c r="E173" s="135">
        <v>1</v>
      </c>
      <c r="H173" t="s">
        <v>1051</v>
      </c>
      <c r="I173" t="s">
        <v>934</v>
      </c>
      <c r="J173" t="s">
        <v>873</v>
      </c>
      <c r="K173">
        <v>5.08</v>
      </c>
      <c r="L173">
        <v>1</v>
      </c>
    </row>
    <row r="174" spans="1:12" x14ac:dyDescent="0.25">
      <c r="A174" s="134" t="s">
        <v>1044</v>
      </c>
      <c r="B174" s="134" t="s">
        <v>881</v>
      </c>
      <c r="C174" s="134" t="s">
        <v>871</v>
      </c>
      <c r="D174" s="135">
        <v>6.25</v>
      </c>
      <c r="E174" s="135">
        <v>1</v>
      </c>
      <c r="H174" t="s">
        <v>1051</v>
      </c>
      <c r="I174" t="s">
        <v>888</v>
      </c>
      <c r="J174" t="s">
        <v>873</v>
      </c>
      <c r="K174">
        <v>5.5</v>
      </c>
      <c r="L174">
        <v>1</v>
      </c>
    </row>
    <row r="175" spans="1:12" ht="30" x14ac:dyDescent="0.25">
      <c r="A175" s="134" t="s">
        <v>1044</v>
      </c>
      <c r="B175" s="134" t="s">
        <v>923</v>
      </c>
      <c r="C175" s="134" t="s">
        <v>871</v>
      </c>
      <c r="D175" s="135">
        <v>0</v>
      </c>
      <c r="E175" s="135">
        <v>0.8</v>
      </c>
      <c r="H175" t="s">
        <v>1051</v>
      </c>
      <c r="I175" t="s">
        <v>943</v>
      </c>
      <c r="J175" t="s">
        <v>873</v>
      </c>
      <c r="K175">
        <v>4.3899999999999997</v>
      </c>
      <c r="L175">
        <v>1</v>
      </c>
    </row>
    <row r="176" spans="1:12" x14ac:dyDescent="0.25">
      <c r="A176" s="134" t="s">
        <v>1044</v>
      </c>
      <c r="B176" s="134" t="s">
        <v>1052</v>
      </c>
      <c r="C176" s="134" t="s">
        <v>871</v>
      </c>
      <c r="D176" s="135">
        <v>3.62</v>
      </c>
      <c r="E176" s="135">
        <v>0.8</v>
      </c>
      <c r="H176" t="s">
        <v>1051</v>
      </c>
      <c r="I176" t="s">
        <v>884</v>
      </c>
      <c r="J176" t="s">
        <v>880</v>
      </c>
      <c r="K176">
        <v>5.75</v>
      </c>
      <c r="L176">
        <v>1</v>
      </c>
    </row>
    <row r="177" spans="1:12" x14ac:dyDescent="0.25">
      <c r="A177" s="134" t="s">
        <v>1044</v>
      </c>
      <c r="B177" s="134" t="s">
        <v>1053</v>
      </c>
      <c r="C177" s="134" t="s">
        <v>871</v>
      </c>
      <c r="D177" s="135">
        <v>4.7300000000000004</v>
      </c>
      <c r="E177" s="135">
        <v>0.8</v>
      </c>
      <c r="H177" t="s">
        <v>1054</v>
      </c>
      <c r="I177" t="s">
        <v>850</v>
      </c>
      <c r="J177" t="s">
        <v>981</v>
      </c>
      <c r="K177">
        <v>5.83</v>
      </c>
      <c r="L177">
        <v>1.59</v>
      </c>
    </row>
    <row r="178" spans="1:12" x14ac:dyDescent="0.25">
      <c r="A178" s="134" t="s">
        <v>1044</v>
      </c>
      <c r="B178" s="134" t="s">
        <v>869</v>
      </c>
      <c r="C178" s="134" t="s">
        <v>871</v>
      </c>
      <c r="D178" s="135">
        <v>5.34</v>
      </c>
      <c r="E178" s="135">
        <v>1</v>
      </c>
      <c r="H178" t="s">
        <v>1054</v>
      </c>
      <c r="I178" t="s">
        <v>867</v>
      </c>
      <c r="J178" t="s">
        <v>916</v>
      </c>
      <c r="K178">
        <v>2.36</v>
      </c>
      <c r="L178">
        <v>1</v>
      </c>
    </row>
    <row r="179" spans="1:12" x14ac:dyDescent="0.25">
      <c r="A179" s="134" t="s">
        <v>1044</v>
      </c>
      <c r="B179" s="134" t="s">
        <v>1055</v>
      </c>
      <c r="C179" s="134" t="s">
        <v>871</v>
      </c>
      <c r="D179" s="135">
        <v>6.98</v>
      </c>
      <c r="E179" s="135">
        <v>1</v>
      </c>
      <c r="H179" t="s">
        <v>1054</v>
      </c>
      <c r="I179" t="s">
        <v>918</v>
      </c>
      <c r="J179" t="s">
        <v>868</v>
      </c>
      <c r="K179">
        <v>2.92</v>
      </c>
      <c r="L179">
        <v>1</v>
      </c>
    </row>
    <row r="180" spans="1:12" x14ac:dyDescent="0.25">
      <c r="A180" s="134" t="s">
        <v>1044</v>
      </c>
      <c r="B180" s="134" t="s">
        <v>979</v>
      </c>
      <c r="C180" s="134" t="s">
        <v>871</v>
      </c>
      <c r="D180" s="135">
        <v>5.47</v>
      </c>
      <c r="E180" s="135">
        <v>1.1000000000000001</v>
      </c>
      <c r="H180" t="s">
        <v>1054</v>
      </c>
      <c r="I180" t="s">
        <v>922</v>
      </c>
      <c r="J180" t="s">
        <v>868</v>
      </c>
      <c r="K180">
        <v>6.2</v>
      </c>
      <c r="L180">
        <v>1</v>
      </c>
    </row>
    <row r="181" spans="1:12" x14ac:dyDescent="0.25">
      <c r="A181" s="134" t="s">
        <v>1056</v>
      </c>
      <c r="B181" s="134" t="s">
        <v>917</v>
      </c>
      <c r="C181" s="134" t="s">
        <v>1057</v>
      </c>
      <c r="D181" s="135">
        <v>2.92</v>
      </c>
      <c r="E181" s="135">
        <v>1</v>
      </c>
      <c r="H181" t="s">
        <v>1054</v>
      </c>
      <c r="I181" t="s">
        <v>909</v>
      </c>
      <c r="J181" t="s">
        <v>873</v>
      </c>
      <c r="K181">
        <v>5.45</v>
      </c>
      <c r="L181">
        <v>1</v>
      </c>
    </row>
    <row r="182" spans="1:12" x14ac:dyDescent="0.25">
      <c r="A182" s="134" t="s">
        <v>1056</v>
      </c>
      <c r="B182" s="134" t="s">
        <v>847</v>
      </c>
      <c r="C182" s="134" t="s">
        <v>1058</v>
      </c>
      <c r="D182" s="135">
        <v>5.83</v>
      </c>
      <c r="E182" s="135">
        <v>1</v>
      </c>
      <c r="H182" t="s">
        <v>1054</v>
      </c>
      <c r="I182" t="s">
        <v>934</v>
      </c>
      <c r="J182" t="s">
        <v>873</v>
      </c>
      <c r="K182">
        <v>5.08</v>
      </c>
      <c r="L182">
        <v>1</v>
      </c>
    </row>
    <row r="183" spans="1:12" x14ac:dyDescent="0.25">
      <c r="A183" s="134" t="s">
        <v>1056</v>
      </c>
      <c r="B183" s="134" t="s">
        <v>979</v>
      </c>
      <c r="C183" s="134" t="s">
        <v>911</v>
      </c>
      <c r="D183" s="135">
        <v>5.47</v>
      </c>
      <c r="E183" s="135">
        <v>1</v>
      </c>
      <c r="H183" t="s">
        <v>1054</v>
      </c>
      <c r="I183" t="s">
        <v>888</v>
      </c>
      <c r="J183" t="s">
        <v>873</v>
      </c>
      <c r="K183">
        <v>5.5</v>
      </c>
      <c r="L183">
        <v>1</v>
      </c>
    </row>
    <row r="184" spans="1:12" x14ac:dyDescent="0.25">
      <c r="A184" s="134" t="s">
        <v>1056</v>
      </c>
      <c r="B184" s="134" t="s">
        <v>1059</v>
      </c>
      <c r="C184" s="134" t="s">
        <v>995</v>
      </c>
      <c r="D184" s="135">
        <v>2.11</v>
      </c>
      <c r="E184" s="135">
        <v>0.8</v>
      </c>
      <c r="H184" t="s">
        <v>1054</v>
      </c>
      <c r="I184" t="s">
        <v>943</v>
      </c>
      <c r="J184" t="s">
        <v>873</v>
      </c>
      <c r="K184">
        <v>4.3899999999999997</v>
      </c>
      <c r="L184">
        <v>1</v>
      </c>
    </row>
    <row r="185" spans="1:12" x14ac:dyDescent="0.25">
      <c r="A185" s="134" t="s">
        <v>1056</v>
      </c>
      <c r="B185" s="134" t="s">
        <v>891</v>
      </c>
      <c r="C185" s="134" t="s">
        <v>995</v>
      </c>
      <c r="D185" s="135">
        <v>5.3</v>
      </c>
      <c r="E185" s="135">
        <v>1</v>
      </c>
      <c r="H185" t="s">
        <v>1054</v>
      </c>
      <c r="I185" t="s">
        <v>884</v>
      </c>
      <c r="J185" t="s">
        <v>880</v>
      </c>
      <c r="K185">
        <v>5.75</v>
      </c>
      <c r="L185">
        <v>1</v>
      </c>
    </row>
    <row r="186" spans="1:12" x14ac:dyDescent="0.25">
      <c r="A186" s="134" t="s">
        <v>1056</v>
      </c>
      <c r="B186" s="134" t="s">
        <v>973</v>
      </c>
      <c r="C186" s="134" t="s">
        <v>857</v>
      </c>
      <c r="D186" s="135">
        <v>2.77</v>
      </c>
      <c r="E186" s="135">
        <v>1</v>
      </c>
      <c r="H186" t="s">
        <v>1060</v>
      </c>
      <c r="I186" t="s">
        <v>850</v>
      </c>
      <c r="J186" t="s">
        <v>981</v>
      </c>
      <c r="K186">
        <v>5.83</v>
      </c>
      <c r="L186">
        <v>1.59</v>
      </c>
    </row>
    <row r="187" spans="1:12" x14ac:dyDescent="0.25">
      <c r="A187" s="134" t="s">
        <v>1056</v>
      </c>
      <c r="B187" s="134" t="s">
        <v>893</v>
      </c>
      <c r="C187" s="134" t="s">
        <v>857</v>
      </c>
      <c r="D187" s="135">
        <v>5.33</v>
      </c>
      <c r="E187" s="135">
        <v>1</v>
      </c>
      <c r="H187" t="s">
        <v>1060</v>
      </c>
      <c r="I187" t="s">
        <v>867</v>
      </c>
      <c r="J187" t="s">
        <v>916</v>
      </c>
      <c r="K187">
        <v>2.36</v>
      </c>
      <c r="L187">
        <v>1</v>
      </c>
    </row>
    <row r="188" spans="1:12" x14ac:dyDescent="0.25">
      <c r="A188" s="134" t="s">
        <v>1056</v>
      </c>
      <c r="B188" s="134" t="s">
        <v>955</v>
      </c>
      <c r="C188" s="134" t="s">
        <v>857</v>
      </c>
      <c r="D188" s="135">
        <v>3.11</v>
      </c>
      <c r="E188" s="135">
        <v>0.8</v>
      </c>
      <c r="H188" t="s">
        <v>1060</v>
      </c>
      <c r="I188" t="s">
        <v>918</v>
      </c>
      <c r="J188" t="s">
        <v>868</v>
      </c>
      <c r="K188">
        <v>2.92</v>
      </c>
      <c r="L188">
        <v>1</v>
      </c>
    </row>
    <row r="189" spans="1:12" x14ac:dyDescent="0.25">
      <c r="A189" s="134" t="s">
        <v>1056</v>
      </c>
      <c r="B189" s="134" t="s">
        <v>869</v>
      </c>
      <c r="C189" s="134" t="s">
        <v>860</v>
      </c>
      <c r="D189" s="135">
        <v>5.34</v>
      </c>
      <c r="E189" s="135">
        <v>1</v>
      </c>
      <c r="H189" t="s">
        <v>1060</v>
      </c>
      <c r="I189" t="s">
        <v>922</v>
      </c>
      <c r="J189" t="s">
        <v>868</v>
      </c>
      <c r="K189">
        <v>6.2</v>
      </c>
      <c r="L189">
        <v>1</v>
      </c>
    </row>
    <row r="190" spans="1:12" ht="30" x14ac:dyDescent="0.25">
      <c r="A190" s="134" t="s">
        <v>1056</v>
      </c>
      <c r="B190" s="134" t="s">
        <v>966</v>
      </c>
      <c r="C190" s="134" t="s">
        <v>860</v>
      </c>
      <c r="D190" s="135">
        <v>0</v>
      </c>
      <c r="E190" s="135">
        <v>1</v>
      </c>
      <c r="H190" t="s">
        <v>1060</v>
      </c>
      <c r="I190" t="s">
        <v>909</v>
      </c>
      <c r="J190" t="s">
        <v>873</v>
      </c>
      <c r="K190">
        <v>5.45</v>
      </c>
      <c r="L190">
        <v>1</v>
      </c>
    </row>
    <row r="191" spans="1:12" x14ac:dyDescent="0.25">
      <c r="A191" s="134" t="s">
        <v>1056</v>
      </c>
      <c r="B191" s="134" t="s">
        <v>1052</v>
      </c>
      <c r="C191" s="134" t="s">
        <v>866</v>
      </c>
      <c r="D191" s="135">
        <v>3.62</v>
      </c>
      <c r="E191" s="135">
        <v>0.8</v>
      </c>
      <c r="H191" t="s">
        <v>1060</v>
      </c>
      <c r="I191" t="s">
        <v>934</v>
      </c>
      <c r="J191" t="s">
        <v>873</v>
      </c>
      <c r="K191">
        <v>5.08</v>
      </c>
      <c r="L191">
        <v>1</v>
      </c>
    </row>
    <row r="192" spans="1:12" ht="30" x14ac:dyDescent="0.25">
      <c r="A192" s="134" t="s">
        <v>1056</v>
      </c>
      <c r="B192" s="134" t="s">
        <v>977</v>
      </c>
      <c r="C192" s="134" t="s">
        <v>871</v>
      </c>
      <c r="D192" s="135">
        <v>3.47</v>
      </c>
      <c r="E192" s="135">
        <v>0.8</v>
      </c>
      <c r="H192" t="s">
        <v>1060</v>
      </c>
      <c r="I192" t="s">
        <v>888</v>
      </c>
      <c r="J192" t="s">
        <v>873</v>
      </c>
      <c r="K192">
        <v>5.5</v>
      </c>
      <c r="L192">
        <v>1</v>
      </c>
    </row>
    <row r="193" spans="1:12" x14ac:dyDescent="0.25">
      <c r="A193" s="134" t="s">
        <v>1056</v>
      </c>
      <c r="B193" s="134" t="s">
        <v>1061</v>
      </c>
      <c r="C193" s="134" t="s">
        <v>871</v>
      </c>
      <c r="D193" s="135">
        <v>3.74</v>
      </c>
      <c r="E193" s="135">
        <v>1</v>
      </c>
      <c r="H193" t="s">
        <v>1060</v>
      </c>
      <c r="I193" t="s">
        <v>943</v>
      </c>
      <c r="J193" t="s">
        <v>873</v>
      </c>
      <c r="K193">
        <v>4.3899999999999997</v>
      </c>
      <c r="L193">
        <v>1</v>
      </c>
    </row>
    <row r="194" spans="1:12" x14ac:dyDescent="0.25">
      <c r="A194" s="134" t="s">
        <v>1056</v>
      </c>
      <c r="B194" s="134" t="s">
        <v>990</v>
      </c>
      <c r="C194" s="134" t="s">
        <v>871</v>
      </c>
      <c r="D194" s="135">
        <v>3.11</v>
      </c>
      <c r="E194" s="135">
        <v>1</v>
      </c>
      <c r="H194" t="s">
        <v>1060</v>
      </c>
      <c r="I194" t="s">
        <v>884</v>
      </c>
      <c r="J194" t="s">
        <v>880</v>
      </c>
      <c r="K194">
        <v>5.75</v>
      </c>
      <c r="L194">
        <v>1</v>
      </c>
    </row>
    <row r="195" spans="1:12" x14ac:dyDescent="0.25">
      <c r="A195" s="134" t="s">
        <v>1056</v>
      </c>
      <c r="B195" s="134" t="s">
        <v>1062</v>
      </c>
      <c r="C195" s="134" t="s">
        <v>871</v>
      </c>
      <c r="D195" s="135">
        <v>5.41</v>
      </c>
      <c r="E195" s="135">
        <v>1</v>
      </c>
      <c r="H195" t="s">
        <v>1063</v>
      </c>
      <c r="I195" t="s">
        <v>971</v>
      </c>
      <c r="J195" t="s">
        <v>906</v>
      </c>
      <c r="K195">
        <v>3.11</v>
      </c>
      <c r="L195">
        <v>1</v>
      </c>
    </row>
    <row r="196" spans="1:12" ht="30" x14ac:dyDescent="0.25">
      <c r="A196" s="134" t="s">
        <v>1056</v>
      </c>
      <c r="B196" s="134" t="s">
        <v>976</v>
      </c>
      <c r="C196" s="134" t="s">
        <v>878</v>
      </c>
      <c r="D196" s="135">
        <v>0</v>
      </c>
      <c r="E196" s="135">
        <v>0.8</v>
      </c>
      <c r="H196" t="s">
        <v>1063</v>
      </c>
      <c r="I196" t="s">
        <v>867</v>
      </c>
      <c r="J196" t="s">
        <v>1064</v>
      </c>
      <c r="K196">
        <v>2.36</v>
      </c>
      <c r="L196">
        <v>1</v>
      </c>
    </row>
    <row r="197" spans="1:12" x14ac:dyDescent="0.25">
      <c r="A197" s="134" t="s">
        <v>1065</v>
      </c>
      <c r="B197" s="134" t="s">
        <v>847</v>
      </c>
      <c r="C197" s="134" t="s">
        <v>1001</v>
      </c>
      <c r="D197" s="135">
        <v>5.83</v>
      </c>
      <c r="E197" s="135">
        <v>1.59</v>
      </c>
      <c r="H197" t="s">
        <v>1063</v>
      </c>
      <c r="I197" t="s">
        <v>974</v>
      </c>
      <c r="J197" t="s">
        <v>910</v>
      </c>
      <c r="K197">
        <v>5.47</v>
      </c>
      <c r="L197">
        <v>1.1000000000000001</v>
      </c>
    </row>
    <row r="198" spans="1:12" x14ac:dyDescent="0.25">
      <c r="A198" s="134" t="s">
        <v>1065</v>
      </c>
      <c r="B198" s="134" t="s">
        <v>865</v>
      </c>
      <c r="C198" s="134" t="s">
        <v>915</v>
      </c>
      <c r="D198" s="135">
        <v>2.36</v>
      </c>
      <c r="E198" s="135">
        <v>1</v>
      </c>
      <c r="H198" t="s">
        <v>1063</v>
      </c>
      <c r="I198" t="s">
        <v>850</v>
      </c>
      <c r="J198" t="s">
        <v>914</v>
      </c>
      <c r="K198">
        <v>5.83</v>
      </c>
      <c r="L198">
        <v>1</v>
      </c>
    </row>
    <row r="199" spans="1:12" x14ac:dyDescent="0.25">
      <c r="A199" s="134" t="s">
        <v>1065</v>
      </c>
      <c r="B199" s="134" t="s">
        <v>917</v>
      </c>
      <c r="C199" s="134" t="s">
        <v>866</v>
      </c>
      <c r="D199" s="135">
        <v>2.92</v>
      </c>
      <c r="E199" s="135">
        <v>1</v>
      </c>
      <c r="H199" t="s">
        <v>1063</v>
      </c>
      <c r="I199" t="s">
        <v>918</v>
      </c>
      <c r="J199" t="s">
        <v>862</v>
      </c>
      <c r="K199">
        <v>2.92</v>
      </c>
      <c r="L199">
        <v>1</v>
      </c>
    </row>
    <row r="200" spans="1:12" ht="30" x14ac:dyDescent="0.25">
      <c r="A200" s="134" t="s">
        <v>1065</v>
      </c>
      <c r="B200" s="134" t="s">
        <v>921</v>
      </c>
      <c r="C200" s="134" t="s">
        <v>866</v>
      </c>
      <c r="D200" s="135">
        <v>6.2</v>
      </c>
      <c r="E200" s="135">
        <v>1</v>
      </c>
      <c r="H200" t="s">
        <v>1063</v>
      </c>
      <c r="I200" t="s">
        <v>1005</v>
      </c>
      <c r="J200" t="s">
        <v>868</v>
      </c>
      <c r="K200">
        <v>7.17</v>
      </c>
      <c r="L200">
        <v>1</v>
      </c>
    </row>
    <row r="201" spans="1:12" x14ac:dyDescent="0.25">
      <c r="A201" s="134" t="s">
        <v>1065</v>
      </c>
      <c r="B201" s="134" t="s">
        <v>907</v>
      </c>
      <c r="C201" s="134" t="s">
        <v>871</v>
      </c>
      <c r="D201" s="135">
        <v>5.45</v>
      </c>
      <c r="E201" s="135">
        <v>1</v>
      </c>
      <c r="H201" t="s">
        <v>1063</v>
      </c>
      <c r="I201" t="s">
        <v>934</v>
      </c>
      <c r="J201" t="s">
        <v>873</v>
      </c>
      <c r="K201">
        <v>5.08</v>
      </c>
      <c r="L201">
        <v>1</v>
      </c>
    </row>
    <row r="202" spans="1:12" x14ac:dyDescent="0.25">
      <c r="A202" s="134" t="s">
        <v>1065</v>
      </c>
      <c r="B202" s="134" t="s">
        <v>932</v>
      </c>
      <c r="C202" s="134" t="s">
        <v>871</v>
      </c>
      <c r="D202" s="135">
        <v>5.08</v>
      </c>
      <c r="E202" s="135">
        <v>1</v>
      </c>
      <c r="H202" t="s">
        <v>1063</v>
      </c>
      <c r="I202" t="s">
        <v>262</v>
      </c>
      <c r="J202" t="s">
        <v>880</v>
      </c>
      <c r="K202">
        <v>3.34</v>
      </c>
      <c r="L202">
        <v>0.8</v>
      </c>
    </row>
    <row r="203" spans="1:12" x14ac:dyDescent="0.25">
      <c r="A203" s="134" t="s">
        <v>1065</v>
      </c>
      <c r="B203" s="134" t="s">
        <v>887</v>
      </c>
      <c r="C203" s="134" t="s">
        <v>871</v>
      </c>
      <c r="D203" s="135">
        <v>5.5</v>
      </c>
      <c r="E203" s="135">
        <v>1</v>
      </c>
      <c r="H203" t="s">
        <v>1063</v>
      </c>
      <c r="I203" t="s">
        <v>864</v>
      </c>
      <c r="J203" t="s">
        <v>880</v>
      </c>
      <c r="K203">
        <v>5.97</v>
      </c>
      <c r="L203">
        <v>1</v>
      </c>
    </row>
    <row r="204" spans="1:12" x14ac:dyDescent="0.25">
      <c r="A204" s="134" t="s">
        <v>1065</v>
      </c>
      <c r="B204" s="134" t="s">
        <v>942</v>
      </c>
      <c r="C204" s="134" t="s">
        <v>871</v>
      </c>
      <c r="D204" s="135">
        <v>4.3899999999999997</v>
      </c>
      <c r="E204" s="135">
        <v>1</v>
      </c>
      <c r="H204" t="s">
        <v>1066</v>
      </c>
      <c r="I204" t="s">
        <v>850</v>
      </c>
      <c r="J204" t="s">
        <v>1067</v>
      </c>
      <c r="K204">
        <v>5.83</v>
      </c>
      <c r="L204">
        <v>1.1000000000000001</v>
      </c>
    </row>
    <row r="205" spans="1:12" x14ac:dyDescent="0.25">
      <c r="A205" s="134" t="s">
        <v>1065</v>
      </c>
      <c r="B205" s="134" t="s">
        <v>883</v>
      </c>
      <c r="C205" s="134" t="s">
        <v>878</v>
      </c>
      <c r="D205" s="135">
        <v>5.75</v>
      </c>
      <c r="E205" s="135">
        <v>1</v>
      </c>
      <c r="H205" t="s">
        <v>1066</v>
      </c>
      <c r="I205" t="s">
        <v>909</v>
      </c>
      <c r="J205" t="s">
        <v>910</v>
      </c>
      <c r="K205">
        <v>5.45</v>
      </c>
      <c r="L205">
        <v>1</v>
      </c>
    </row>
    <row r="206" spans="1:12" x14ac:dyDescent="0.25">
      <c r="A206" s="134" t="s">
        <v>1068</v>
      </c>
      <c r="B206" s="134" t="s">
        <v>847</v>
      </c>
      <c r="C206" s="134" t="s">
        <v>1001</v>
      </c>
      <c r="D206" s="135">
        <v>5.83</v>
      </c>
      <c r="E206" s="135">
        <v>1.59</v>
      </c>
      <c r="H206" t="s">
        <v>1066</v>
      </c>
      <c r="I206" t="s">
        <v>934</v>
      </c>
      <c r="J206" t="s">
        <v>855</v>
      </c>
      <c r="K206">
        <v>5.08</v>
      </c>
      <c r="L206">
        <v>1</v>
      </c>
    </row>
    <row r="207" spans="1:12" x14ac:dyDescent="0.25">
      <c r="A207" s="134" t="s">
        <v>1068</v>
      </c>
      <c r="B207" s="134" t="s">
        <v>865</v>
      </c>
      <c r="C207" s="134" t="s">
        <v>915</v>
      </c>
      <c r="D207" s="135">
        <v>2.36</v>
      </c>
      <c r="E207" s="135">
        <v>1</v>
      </c>
      <c r="H207" t="s">
        <v>1066</v>
      </c>
      <c r="I207" t="s">
        <v>1047</v>
      </c>
      <c r="J207" t="s">
        <v>862</v>
      </c>
      <c r="K207">
        <v>7.74</v>
      </c>
      <c r="L207">
        <v>1</v>
      </c>
    </row>
    <row r="208" spans="1:12" x14ac:dyDescent="0.25">
      <c r="A208" s="134" t="s">
        <v>1068</v>
      </c>
      <c r="B208" s="134" t="s">
        <v>917</v>
      </c>
      <c r="C208" s="134" t="s">
        <v>866</v>
      </c>
      <c r="D208" s="135">
        <v>2.92</v>
      </c>
      <c r="E208" s="135">
        <v>1</v>
      </c>
      <c r="H208" t="s">
        <v>1066</v>
      </c>
      <c r="I208" t="s">
        <v>898</v>
      </c>
      <c r="J208" t="s">
        <v>868</v>
      </c>
      <c r="K208">
        <v>2.2599999999999998</v>
      </c>
      <c r="L208">
        <v>1</v>
      </c>
    </row>
    <row r="209" spans="1:12" ht="30" x14ac:dyDescent="0.25">
      <c r="A209" s="134" t="s">
        <v>1068</v>
      </c>
      <c r="B209" s="134" t="s">
        <v>921</v>
      </c>
      <c r="C209" s="134" t="s">
        <v>866</v>
      </c>
      <c r="D209" s="135">
        <v>6.2</v>
      </c>
      <c r="E209" s="135">
        <v>1</v>
      </c>
      <c r="H209" t="s">
        <v>1066</v>
      </c>
      <c r="I209" t="s">
        <v>922</v>
      </c>
      <c r="J209" t="s">
        <v>873</v>
      </c>
      <c r="K209">
        <v>6.2</v>
      </c>
      <c r="L209">
        <v>1</v>
      </c>
    </row>
    <row r="210" spans="1:12" x14ac:dyDescent="0.25">
      <c r="A210" s="134" t="s">
        <v>1068</v>
      </c>
      <c r="B210" s="134" t="s">
        <v>907</v>
      </c>
      <c r="C210" s="134" t="s">
        <v>871</v>
      </c>
      <c r="D210" s="135">
        <v>5.45</v>
      </c>
      <c r="E210" s="135">
        <v>1</v>
      </c>
      <c r="H210" t="s">
        <v>1066</v>
      </c>
      <c r="I210" t="s">
        <v>575</v>
      </c>
      <c r="J210" t="s">
        <v>873</v>
      </c>
      <c r="K210">
        <v>5.34</v>
      </c>
      <c r="L210">
        <v>1</v>
      </c>
    </row>
    <row r="211" spans="1:12" x14ac:dyDescent="0.25">
      <c r="A211" s="134" t="s">
        <v>1068</v>
      </c>
      <c r="B211" s="134" t="s">
        <v>932</v>
      </c>
      <c r="C211" s="134" t="s">
        <v>871</v>
      </c>
      <c r="D211" s="135">
        <v>5.08</v>
      </c>
      <c r="E211" s="135">
        <v>1</v>
      </c>
      <c r="H211" t="s">
        <v>1066</v>
      </c>
      <c r="I211" t="s">
        <v>894</v>
      </c>
      <c r="J211" t="s">
        <v>873</v>
      </c>
      <c r="K211">
        <v>5.33</v>
      </c>
      <c r="L211">
        <v>1</v>
      </c>
    </row>
    <row r="212" spans="1:12" x14ac:dyDescent="0.25">
      <c r="A212" s="134" t="s">
        <v>1068</v>
      </c>
      <c r="B212" s="134" t="s">
        <v>887</v>
      </c>
      <c r="C212" s="134" t="s">
        <v>871</v>
      </c>
      <c r="D212" s="135">
        <v>5.5</v>
      </c>
      <c r="E212" s="135">
        <v>1</v>
      </c>
      <c r="H212" t="s">
        <v>1066</v>
      </c>
      <c r="I212" t="s">
        <v>1016</v>
      </c>
      <c r="J212" t="s">
        <v>873</v>
      </c>
      <c r="K212">
        <v>6.23</v>
      </c>
      <c r="L212">
        <v>1</v>
      </c>
    </row>
    <row r="213" spans="1:12" x14ac:dyDescent="0.25">
      <c r="A213" s="134" t="s">
        <v>1068</v>
      </c>
      <c r="B213" s="134" t="s">
        <v>942</v>
      </c>
      <c r="C213" s="134" t="s">
        <v>871</v>
      </c>
      <c r="D213" s="135">
        <v>4.3899999999999997</v>
      </c>
      <c r="E213" s="135">
        <v>1</v>
      </c>
      <c r="H213" t="s">
        <v>1066</v>
      </c>
      <c r="I213" t="s">
        <v>557</v>
      </c>
      <c r="J213" t="s">
        <v>873</v>
      </c>
      <c r="K213">
        <v>2.0299999999999998</v>
      </c>
      <c r="L213">
        <v>1</v>
      </c>
    </row>
    <row r="214" spans="1:12" x14ac:dyDescent="0.25">
      <c r="A214" s="134" t="s">
        <v>1068</v>
      </c>
      <c r="B214" s="134" t="s">
        <v>883</v>
      </c>
      <c r="C214" s="134" t="s">
        <v>878</v>
      </c>
      <c r="D214" s="135">
        <v>5.75</v>
      </c>
      <c r="E214" s="135">
        <v>1</v>
      </c>
      <c r="H214" t="s">
        <v>1066</v>
      </c>
      <c r="I214" t="s">
        <v>1005</v>
      </c>
      <c r="J214" t="s">
        <v>873</v>
      </c>
      <c r="K214">
        <v>7.17</v>
      </c>
      <c r="L214">
        <v>1</v>
      </c>
    </row>
    <row r="215" spans="1:12" x14ac:dyDescent="0.25">
      <c r="A215" s="134" t="s">
        <v>1069</v>
      </c>
      <c r="B215" s="134" t="s">
        <v>847</v>
      </c>
      <c r="C215" s="134" t="s">
        <v>1001</v>
      </c>
      <c r="D215" s="135">
        <v>5.83</v>
      </c>
      <c r="E215" s="135">
        <v>1.59</v>
      </c>
      <c r="H215" t="s">
        <v>1066</v>
      </c>
      <c r="I215" t="s">
        <v>964</v>
      </c>
      <c r="J215" t="s">
        <v>873</v>
      </c>
      <c r="K215">
        <v>6.26</v>
      </c>
      <c r="L215">
        <v>1</v>
      </c>
    </row>
    <row r="216" spans="1:12" x14ac:dyDescent="0.25">
      <c r="A216" s="134" t="s">
        <v>1069</v>
      </c>
      <c r="B216" s="134" t="s">
        <v>865</v>
      </c>
      <c r="C216" s="134" t="s">
        <v>915</v>
      </c>
      <c r="D216" s="135">
        <v>2.36</v>
      </c>
      <c r="E216" s="135">
        <v>1</v>
      </c>
      <c r="H216" t="s">
        <v>1066</v>
      </c>
      <c r="I216" t="s">
        <v>1070</v>
      </c>
      <c r="J216" t="s">
        <v>880</v>
      </c>
      <c r="K216">
        <v>5.36</v>
      </c>
      <c r="L216">
        <v>1</v>
      </c>
    </row>
    <row r="217" spans="1:12" x14ac:dyDescent="0.25">
      <c r="A217" s="134" t="s">
        <v>1069</v>
      </c>
      <c r="B217" s="134" t="s">
        <v>917</v>
      </c>
      <c r="C217" s="134" t="s">
        <v>866</v>
      </c>
      <c r="D217" s="135">
        <v>2.92</v>
      </c>
      <c r="E217" s="135">
        <v>1</v>
      </c>
      <c r="H217" t="s">
        <v>1066</v>
      </c>
      <c r="I217" t="s">
        <v>263</v>
      </c>
      <c r="J217" t="s">
        <v>880</v>
      </c>
      <c r="K217">
        <v>4.7</v>
      </c>
      <c r="L217">
        <v>0.8</v>
      </c>
    </row>
    <row r="218" spans="1:12" ht="30" x14ac:dyDescent="0.25">
      <c r="A218" s="134" t="s">
        <v>1069</v>
      </c>
      <c r="B218" s="134" t="s">
        <v>921</v>
      </c>
      <c r="C218" s="134" t="s">
        <v>866</v>
      </c>
      <c r="D218" s="135">
        <v>6.2</v>
      </c>
      <c r="E218" s="135">
        <v>1</v>
      </c>
      <c r="H218" t="s">
        <v>1066</v>
      </c>
      <c r="I218" t="s">
        <v>974</v>
      </c>
      <c r="J218" t="s">
        <v>880</v>
      </c>
      <c r="K218">
        <v>5.47</v>
      </c>
      <c r="L218">
        <v>1</v>
      </c>
    </row>
    <row r="219" spans="1:12" x14ac:dyDescent="0.25">
      <c r="A219" s="134" t="s">
        <v>1069</v>
      </c>
      <c r="B219" s="134" t="s">
        <v>907</v>
      </c>
      <c r="C219" s="134" t="s">
        <v>871</v>
      </c>
      <c r="D219" s="135">
        <v>5.45</v>
      </c>
      <c r="E219" s="135">
        <v>1</v>
      </c>
      <c r="H219" t="s">
        <v>1066</v>
      </c>
      <c r="I219" t="s">
        <v>245</v>
      </c>
      <c r="J219" t="s">
        <v>880</v>
      </c>
      <c r="K219">
        <v>2.4700000000000002</v>
      </c>
      <c r="L219">
        <v>0.8</v>
      </c>
    </row>
    <row r="220" spans="1:12" x14ac:dyDescent="0.25">
      <c r="A220" s="134" t="s">
        <v>1069</v>
      </c>
      <c r="B220" s="134" t="s">
        <v>932</v>
      </c>
      <c r="C220" s="134" t="s">
        <v>871</v>
      </c>
      <c r="D220" s="135">
        <v>5.08</v>
      </c>
      <c r="E220" s="135">
        <v>1</v>
      </c>
      <c r="H220" t="s">
        <v>1066</v>
      </c>
      <c r="I220" t="s">
        <v>260</v>
      </c>
      <c r="J220" t="s">
        <v>880</v>
      </c>
      <c r="K220">
        <v>2.5</v>
      </c>
      <c r="L220">
        <v>0.8</v>
      </c>
    </row>
    <row r="221" spans="1:12" x14ac:dyDescent="0.25">
      <c r="A221" s="134" t="s">
        <v>1069</v>
      </c>
      <c r="B221" s="134" t="s">
        <v>887</v>
      </c>
      <c r="C221" s="134" t="s">
        <v>871</v>
      </c>
      <c r="D221" s="135">
        <v>5.5</v>
      </c>
      <c r="E221" s="135">
        <v>1</v>
      </c>
      <c r="H221" t="s">
        <v>1066</v>
      </c>
      <c r="I221" t="s">
        <v>267</v>
      </c>
      <c r="J221" t="s">
        <v>880</v>
      </c>
      <c r="K221">
        <v>2.0499999999999998</v>
      </c>
      <c r="L221">
        <v>0.8</v>
      </c>
    </row>
    <row r="222" spans="1:12" x14ac:dyDescent="0.25">
      <c r="A222" s="134" t="s">
        <v>1069</v>
      </c>
      <c r="B222" s="134" t="s">
        <v>942</v>
      </c>
      <c r="C222" s="134" t="s">
        <v>871</v>
      </c>
      <c r="D222" s="135">
        <v>4.3899999999999997</v>
      </c>
      <c r="E222" s="135">
        <v>1</v>
      </c>
      <c r="H222" t="s">
        <v>1066</v>
      </c>
      <c r="I222" t="s">
        <v>1071</v>
      </c>
      <c r="J222" t="s">
        <v>880</v>
      </c>
      <c r="K222">
        <v>3.74</v>
      </c>
      <c r="L222">
        <v>1</v>
      </c>
    </row>
    <row r="223" spans="1:12" x14ac:dyDescent="0.25">
      <c r="A223" s="134" t="s">
        <v>1069</v>
      </c>
      <c r="B223" s="134" t="s">
        <v>883</v>
      </c>
      <c r="C223" s="134" t="s">
        <v>878</v>
      </c>
      <c r="D223" s="135">
        <v>5.75</v>
      </c>
      <c r="E223" s="135">
        <v>1</v>
      </c>
      <c r="H223" t="s">
        <v>1072</v>
      </c>
      <c r="I223" t="s">
        <v>888</v>
      </c>
      <c r="J223" t="s">
        <v>1073</v>
      </c>
      <c r="K223">
        <v>5.5</v>
      </c>
      <c r="L223">
        <v>1</v>
      </c>
    </row>
    <row r="224" spans="1:12" x14ac:dyDescent="0.25">
      <c r="A224" s="134" t="s">
        <v>1074</v>
      </c>
      <c r="B224" s="134" t="s">
        <v>869</v>
      </c>
      <c r="C224" s="134" t="s">
        <v>1075</v>
      </c>
      <c r="D224" s="135">
        <v>5.34</v>
      </c>
      <c r="E224" s="135">
        <v>1</v>
      </c>
      <c r="H224" t="s">
        <v>1072</v>
      </c>
      <c r="I224" t="s">
        <v>939</v>
      </c>
      <c r="J224" t="s">
        <v>970</v>
      </c>
      <c r="K224">
        <v>5.47</v>
      </c>
      <c r="L224">
        <v>1</v>
      </c>
    </row>
    <row r="225" spans="1:12" x14ac:dyDescent="0.25">
      <c r="A225" s="134" t="s">
        <v>1074</v>
      </c>
      <c r="B225" s="134" t="s">
        <v>847</v>
      </c>
      <c r="C225" s="134" t="s">
        <v>911</v>
      </c>
      <c r="D225" s="135">
        <v>5.83</v>
      </c>
      <c r="E225" s="135">
        <v>1</v>
      </c>
      <c r="H225" t="s">
        <v>1072</v>
      </c>
      <c r="I225" t="s">
        <v>884</v>
      </c>
      <c r="J225" t="s">
        <v>914</v>
      </c>
      <c r="K225">
        <v>5.75</v>
      </c>
      <c r="L225">
        <v>1</v>
      </c>
    </row>
    <row r="226" spans="1:12" x14ac:dyDescent="0.25">
      <c r="A226" s="134" t="s">
        <v>1074</v>
      </c>
      <c r="B226" s="134" t="s">
        <v>1076</v>
      </c>
      <c r="C226" s="134" t="s">
        <v>853</v>
      </c>
      <c r="D226" s="135">
        <v>4.17</v>
      </c>
      <c r="E226" s="135">
        <v>0.8</v>
      </c>
      <c r="H226" t="s">
        <v>1072</v>
      </c>
      <c r="I226" t="s">
        <v>909</v>
      </c>
      <c r="J226" t="s">
        <v>914</v>
      </c>
      <c r="K226">
        <v>5.45</v>
      </c>
      <c r="L226">
        <v>1</v>
      </c>
    </row>
    <row r="227" spans="1:12" x14ac:dyDescent="0.25">
      <c r="A227" s="134" t="s">
        <v>1074</v>
      </c>
      <c r="B227" s="134" t="s">
        <v>907</v>
      </c>
      <c r="C227" s="134" t="s">
        <v>995</v>
      </c>
      <c r="D227" s="135">
        <v>5.45</v>
      </c>
      <c r="E227" s="135">
        <v>1</v>
      </c>
      <c r="H227" t="s">
        <v>1072</v>
      </c>
      <c r="I227" t="s">
        <v>850</v>
      </c>
      <c r="J227" t="s">
        <v>916</v>
      </c>
      <c r="K227">
        <v>5.83</v>
      </c>
      <c r="L227">
        <v>1</v>
      </c>
    </row>
    <row r="228" spans="1:12" x14ac:dyDescent="0.25">
      <c r="A228" s="134" t="s">
        <v>1074</v>
      </c>
      <c r="B228" s="134" t="s">
        <v>938</v>
      </c>
      <c r="C228" s="134" t="s">
        <v>995</v>
      </c>
      <c r="D228" s="135">
        <v>5.47</v>
      </c>
      <c r="E228" s="135">
        <v>1</v>
      </c>
      <c r="H228" t="s">
        <v>1072</v>
      </c>
      <c r="I228" t="s">
        <v>943</v>
      </c>
      <c r="J228" t="s">
        <v>916</v>
      </c>
      <c r="K228">
        <v>4.3899999999999997</v>
      </c>
      <c r="L228">
        <v>1</v>
      </c>
    </row>
    <row r="229" spans="1:12" x14ac:dyDescent="0.25">
      <c r="A229" s="134" t="s">
        <v>1074</v>
      </c>
      <c r="B229" s="134" t="s">
        <v>887</v>
      </c>
      <c r="C229" s="134" t="s">
        <v>995</v>
      </c>
      <c r="D229" s="135">
        <v>5.5</v>
      </c>
      <c r="E229" s="135">
        <v>1</v>
      </c>
      <c r="H229" t="s">
        <v>1072</v>
      </c>
      <c r="I229" t="s">
        <v>999</v>
      </c>
      <c r="J229" t="s">
        <v>862</v>
      </c>
      <c r="K229">
        <v>5.49</v>
      </c>
      <c r="L229">
        <v>1</v>
      </c>
    </row>
    <row r="230" spans="1:12" ht="30" x14ac:dyDescent="0.25">
      <c r="A230" s="134" t="s">
        <v>1074</v>
      </c>
      <c r="B230" s="134" t="s">
        <v>877</v>
      </c>
      <c r="C230" s="134" t="s">
        <v>857</v>
      </c>
      <c r="D230" s="135">
        <v>6.65</v>
      </c>
      <c r="E230" s="135">
        <v>1</v>
      </c>
      <c r="H230" t="s">
        <v>1072</v>
      </c>
      <c r="I230" t="s">
        <v>896</v>
      </c>
      <c r="J230" t="s">
        <v>862</v>
      </c>
      <c r="K230">
        <v>6</v>
      </c>
      <c r="L230">
        <v>1</v>
      </c>
    </row>
    <row r="231" spans="1:12" x14ac:dyDescent="0.25">
      <c r="A231" s="134" t="s">
        <v>1074</v>
      </c>
      <c r="B231" s="134" t="s">
        <v>897</v>
      </c>
      <c r="C231" s="134" t="s">
        <v>866</v>
      </c>
      <c r="D231" s="135">
        <v>2.2599999999999998</v>
      </c>
      <c r="E231" s="135">
        <v>1</v>
      </c>
      <c r="H231" t="s">
        <v>1072</v>
      </c>
      <c r="I231" t="s">
        <v>1077</v>
      </c>
      <c r="J231" t="s">
        <v>862</v>
      </c>
      <c r="K231">
        <v>6.21</v>
      </c>
      <c r="L231">
        <v>1</v>
      </c>
    </row>
    <row r="232" spans="1:12" ht="30" x14ac:dyDescent="0.25">
      <c r="A232" s="134" t="s">
        <v>1074</v>
      </c>
      <c r="B232" s="134" t="s">
        <v>919</v>
      </c>
      <c r="C232" s="134" t="s">
        <v>866</v>
      </c>
      <c r="D232" s="135">
        <v>0</v>
      </c>
      <c r="E232" s="135">
        <v>1</v>
      </c>
      <c r="H232" t="s">
        <v>1072</v>
      </c>
      <c r="I232" t="s">
        <v>1078</v>
      </c>
      <c r="J232" t="s">
        <v>868</v>
      </c>
      <c r="K232">
        <v>0</v>
      </c>
      <c r="L232">
        <v>1</v>
      </c>
    </row>
    <row r="233" spans="1:12" x14ac:dyDescent="0.25">
      <c r="A233" s="134" t="s">
        <v>1074</v>
      </c>
      <c r="B233" s="134" t="s">
        <v>955</v>
      </c>
      <c r="C233" s="134" t="s">
        <v>866</v>
      </c>
      <c r="D233" s="135">
        <v>3.11</v>
      </c>
      <c r="E233" s="135">
        <v>0.8</v>
      </c>
      <c r="H233" t="s">
        <v>1072</v>
      </c>
      <c r="I233" t="s">
        <v>861</v>
      </c>
      <c r="J233" t="s">
        <v>873</v>
      </c>
      <c r="K233">
        <v>6.95</v>
      </c>
      <c r="L233">
        <v>1</v>
      </c>
    </row>
    <row r="234" spans="1:12" x14ac:dyDescent="0.25">
      <c r="A234" s="134" t="s">
        <v>1074</v>
      </c>
      <c r="B234" s="134" t="s">
        <v>1052</v>
      </c>
      <c r="C234" s="134" t="s">
        <v>866</v>
      </c>
      <c r="D234" s="135">
        <v>3.62</v>
      </c>
      <c r="E234" s="135">
        <v>0.8</v>
      </c>
      <c r="H234" t="s">
        <v>1072</v>
      </c>
      <c r="I234" t="s">
        <v>934</v>
      </c>
      <c r="J234" t="s">
        <v>873</v>
      </c>
      <c r="K234">
        <v>5.08</v>
      </c>
      <c r="L234">
        <v>1</v>
      </c>
    </row>
    <row r="235" spans="1:12" x14ac:dyDescent="0.25">
      <c r="A235" s="134" t="s">
        <v>1074</v>
      </c>
      <c r="B235" s="134" t="s">
        <v>917</v>
      </c>
      <c r="C235" s="134" t="s">
        <v>866</v>
      </c>
      <c r="D235" s="135">
        <v>2.92</v>
      </c>
      <c r="E235" s="135">
        <v>1</v>
      </c>
      <c r="H235" t="s">
        <v>1072</v>
      </c>
      <c r="I235" t="s">
        <v>1079</v>
      </c>
      <c r="J235" t="s">
        <v>873</v>
      </c>
      <c r="K235">
        <v>6.83</v>
      </c>
      <c r="L235">
        <v>1</v>
      </c>
    </row>
    <row r="236" spans="1:12" x14ac:dyDescent="0.25">
      <c r="A236" s="134" t="s">
        <v>1074</v>
      </c>
      <c r="B236" s="134" t="s">
        <v>1041</v>
      </c>
      <c r="C236" s="134" t="s">
        <v>866</v>
      </c>
      <c r="D236" s="135">
        <v>3.6</v>
      </c>
      <c r="E236" s="135">
        <v>0.8</v>
      </c>
      <c r="H236" t="s">
        <v>1072</v>
      </c>
      <c r="I236" t="s">
        <v>1070</v>
      </c>
      <c r="J236" t="s">
        <v>873</v>
      </c>
      <c r="K236">
        <v>5.36</v>
      </c>
      <c r="L236">
        <v>1</v>
      </c>
    </row>
    <row r="237" spans="1:12" ht="30" x14ac:dyDescent="0.25">
      <c r="A237" s="134" t="s">
        <v>1074</v>
      </c>
      <c r="B237" s="134" t="s">
        <v>921</v>
      </c>
      <c r="C237" s="134" t="s">
        <v>866</v>
      </c>
      <c r="D237" s="135">
        <v>6.2</v>
      </c>
      <c r="E237" s="135">
        <v>1</v>
      </c>
      <c r="H237" t="s">
        <v>1072</v>
      </c>
      <c r="I237" t="s">
        <v>1080</v>
      </c>
      <c r="J237" t="s">
        <v>873</v>
      </c>
      <c r="K237">
        <v>6.29</v>
      </c>
      <c r="L237">
        <v>1</v>
      </c>
    </row>
    <row r="238" spans="1:12" x14ac:dyDescent="0.25">
      <c r="A238" s="134" t="s">
        <v>1074</v>
      </c>
      <c r="B238" s="134" t="s">
        <v>1061</v>
      </c>
      <c r="C238" s="134" t="s">
        <v>866</v>
      </c>
      <c r="D238" s="135">
        <v>3.74</v>
      </c>
      <c r="E238" s="135">
        <v>1</v>
      </c>
      <c r="H238" t="s">
        <v>1081</v>
      </c>
      <c r="I238" t="s">
        <v>850</v>
      </c>
      <c r="J238" t="s">
        <v>981</v>
      </c>
      <c r="K238">
        <v>5.83</v>
      </c>
      <c r="L238">
        <v>1.59</v>
      </c>
    </row>
    <row r="239" spans="1:12" ht="30" x14ac:dyDescent="0.25">
      <c r="A239" s="134" t="s">
        <v>1074</v>
      </c>
      <c r="B239" s="134" t="s">
        <v>977</v>
      </c>
      <c r="C239" s="134" t="s">
        <v>866</v>
      </c>
      <c r="D239" s="135">
        <v>3.47</v>
      </c>
      <c r="E239" s="135">
        <v>0.8</v>
      </c>
      <c r="H239" t="s">
        <v>1081</v>
      </c>
      <c r="I239" t="s">
        <v>867</v>
      </c>
      <c r="J239" t="s">
        <v>916</v>
      </c>
      <c r="K239">
        <v>2.36</v>
      </c>
      <c r="L239">
        <v>1</v>
      </c>
    </row>
    <row r="240" spans="1:12" x14ac:dyDescent="0.25">
      <c r="A240" s="134" t="s">
        <v>1074</v>
      </c>
      <c r="B240" s="134" t="s">
        <v>932</v>
      </c>
      <c r="C240" s="134" t="s">
        <v>871</v>
      </c>
      <c r="D240" s="135">
        <v>5.08</v>
      </c>
      <c r="E240" s="135">
        <v>1</v>
      </c>
      <c r="H240" t="s">
        <v>1081</v>
      </c>
      <c r="I240" t="s">
        <v>918</v>
      </c>
      <c r="J240" t="s">
        <v>868</v>
      </c>
      <c r="K240">
        <v>2.92</v>
      </c>
      <c r="L240">
        <v>1</v>
      </c>
    </row>
    <row r="241" spans="1:12" x14ac:dyDescent="0.25">
      <c r="A241" s="134" t="s">
        <v>1074</v>
      </c>
      <c r="B241" s="134" t="s">
        <v>942</v>
      </c>
      <c r="C241" s="134" t="s">
        <v>871</v>
      </c>
      <c r="D241" s="135">
        <v>4.3899999999999997</v>
      </c>
      <c r="E241" s="135">
        <v>1</v>
      </c>
      <c r="H241" t="s">
        <v>1081</v>
      </c>
      <c r="I241" t="s">
        <v>922</v>
      </c>
      <c r="J241" t="s">
        <v>868</v>
      </c>
      <c r="K241">
        <v>6.2</v>
      </c>
      <c r="L241">
        <v>1</v>
      </c>
    </row>
    <row r="242" spans="1:12" x14ac:dyDescent="0.25">
      <c r="A242" s="134" t="s">
        <v>1074</v>
      </c>
      <c r="B242" s="134" t="s">
        <v>925</v>
      </c>
      <c r="C242" s="134" t="s">
        <v>871</v>
      </c>
      <c r="D242" s="135">
        <v>2.4700000000000002</v>
      </c>
      <c r="E242" s="135">
        <v>0.8</v>
      </c>
      <c r="H242" t="s">
        <v>1081</v>
      </c>
      <c r="I242" t="s">
        <v>909</v>
      </c>
      <c r="J242" t="s">
        <v>873</v>
      </c>
      <c r="K242">
        <v>5.45</v>
      </c>
      <c r="L242">
        <v>1</v>
      </c>
    </row>
    <row r="243" spans="1:12" x14ac:dyDescent="0.25">
      <c r="A243" s="134" t="s">
        <v>1074</v>
      </c>
      <c r="B243" s="134" t="s">
        <v>1082</v>
      </c>
      <c r="C243" s="134" t="s">
        <v>871</v>
      </c>
      <c r="D243" s="135">
        <v>2.0299999999999998</v>
      </c>
      <c r="E243" s="135">
        <v>1</v>
      </c>
      <c r="H243" t="s">
        <v>1081</v>
      </c>
      <c r="I243" t="s">
        <v>934</v>
      </c>
      <c r="J243" t="s">
        <v>873</v>
      </c>
      <c r="K243">
        <v>5.08</v>
      </c>
      <c r="L243">
        <v>1</v>
      </c>
    </row>
    <row r="244" spans="1:12" ht="30" x14ac:dyDescent="0.25">
      <c r="A244" s="134" t="s">
        <v>1074</v>
      </c>
      <c r="B244" s="134" t="s">
        <v>923</v>
      </c>
      <c r="C244" s="134" t="s">
        <v>871</v>
      </c>
      <c r="D244" s="135">
        <v>0</v>
      </c>
      <c r="E244" s="135">
        <v>0.8</v>
      </c>
      <c r="H244" t="s">
        <v>1081</v>
      </c>
      <c r="I244" t="s">
        <v>888</v>
      </c>
      <c r="J244" t="s">
        <v>873</v>
      </c>
      <c r="K244">
        <v>5.5</v>
      </c>
      <c r="L244">
        <v>1</v>
      </c>
    </row>
    <row r="245" spans="1:12" x14ac:dyDescent="0.25">
      <c r="A245" s="134" t="s">
        <v>1074</v>
      </c>
      <c r="B245" s="134" t="s">
        <v>979</v>
      </c>
      <c r="C245" s="134" t="s">
        <v>871</v>
      </c>
      <c r="D245" s="135">
        <v>5.47</v>
      </c>
      <c r="E245" s="135">
        <v>1</v>
      </c>
      <c r="H245" t="s">
        <v>1081</v>
      </c>
      <c r="I245" t="s">
        <v>943</v>
      </c>
      <c r="J245" t="s">
        <v>873</v>
      </c>
      <c r="K245">
        <v>4.3899999999999997</v>
      </c>
      <c r="L245">
        <v>1</v>
      </c>
    </row>
    <row r="246" spans="1:12" x14ac:dyDescent="0.25">
      <c r="A246" s="134" t="s">
        <v>1074</v>
      </c>
      <c r="B246" s="134" t="s">
        <v>1083</v>
      </c>
      <c r="C246" s="134" t="s">
        <v>871</v>
      </c>
      <c r="D246" s="135">
        <v>6.43</v>
      </c>
      <c r="E246" s="135">
        <v>1</v>
      </c>
      <c r="H246" t="s">
        <v>1081</v>
      </c>
      <c r="I246" t="s">
        <v>884</v>
      </c>
      <c r="J246" t="s">
        <v>880</v>
      </c>
      <c r="K246">
        <v>5.75</v>
      </c>
      <c r="L246">
        <v>1</v>
      </c>
    </row>
    <row r="247" spans="1:12" x14ac:dyDescent="0.25">
      <c r="A247" s="134" t="s">
        <v>1074</v>
      </c>
      <c r="B247" s="134" t="s">
        <v>899</v>
      </c>
      <c r="C247" s="134" t="s">
        <v>871</v>
      </c>
      <c r="D247" s="135">
        <v>5.99</v>
      </c>
      <c r="E247" s="135">
        <v>1</v>
      </c>
      <c r="H247" t="s">
        <v>1084</v>
      </c>
      <c r="I247" t="s">
        <v>850</v>
      </c>
      <c r="J247" t="s">
        <v>1085</v>
      </c>
      <c r="K247">
        <v>5.83</v>
      </c>
      <c r="L247">
        <v>1.47</v>
      </c>
    </row>
    <row r="248" spans="1:12" ht="30" x14ac:dyDescent="0.25">
      <c r="A248" s="134" t="s">
        <v>1074</v>
      </c>
      <c r="B248" s="134" t="s">
        <v>1086</v>
      </c>
      <c r="C248" s="134" t="s">
        <v>871</v>
      </c>
      <c r="D248" s="135">
        <v>6.48</v>
      </c>
      <c r="E248" s="135">
        <v>1</v>
      </c>
      <c r="H248" t="s">
        <v>1084</v>
      </c>
      <c r="I248" t="s">
        <v>886</v>
      </c>
      <c r="J248" t="s">
        <v>972</v>
      </c>
      <c r="K248">
        <v>5.48</v>
      </c>
      <c r="L248">
        <v>1.1000000000000001</v>
      </c>
    </row>
    <row r="249" spans="1:12" x14ac:dyDescent="0.25">
      <c r="A249" s="134" t="s">
        <v>1074</v>
      </c>
      <c r="B249" s="134" t="s">
        <v>893</v>
      </c>
      <c r="C249" s="134" t="s">
        <v>871</v>
      </c>
      <c r="D249" s="135">
        <v>5.33</v>
      </c>
      <c r="E249" s="135">
        <v>1</v>
      </c>
      <c r="H249" t="s">
        <v>1084</v>
      </c>
      <c r="I249" t="s">
        <v>918</v>
      </c>
      <c r="J249" t="s">
        <v>912</v>
      </c>
      <c r="K249">
        <v>2.92</v>
      </c>
      <c r="L249">
        <v>1</v>
      </c>
    </row>
    <row r="250" spans="1:12" x14ac:dyDescent="0.25">
      <c r="A250" s="134" t="s">
        <v>1074</v>
      </c>
      <c r="B250" s="134" t="s">
        <v>973</v>
      </c>
      <c r="C250" s="134" t="s">
        <v>871</v>
      </c>
      <c r="D250" s="135">
        <v>2.77</v>
      </c>
      <c r="E250" s="135">
        <v>1</v>
      </c>
      <c r="H250" t="s">
        <v>1084</v>
      </c>
      <c r="I250" t="s">
        <v>922</v>
      </c>
      <c r="J250" t="s">
        <v>916</v>
      </c>
      <c r="K250">
        <v>6.2</v>
      </c>
      <c r="L250">
        <v>1</v>
      </c>
    </row>
    <row r="251" spans="1:12" x14ac:dyDescent="0.25">
      <c r="A251" s="134" t="s">
        <v>1074</v>
      </c>
      <c r="B251" s="134" t="s">
        <v>883</v>
      </c>
      <c r="C251" s="134" t="s">
        <v>871</v>
      </c>
      <c r="D251" s="135">
        <v>5.75</v>
      </c>
      <c r="E251" s="135">
        <v>1</v>
      </c>
      <c r="H251" t="s">
        <v>1084</v>
      </c>
      <c r="I251" t="s">
        <v>892</v>
      </c>
      <c r="J251" t="s">
        <v>916</v>
      </c>
      <c r="K251">
        <v>5.3</v>
      </c>
      <c r="L251">
        <v>1</v>
      </c>
    </row>
    <row r="252" spans="1:12" x14ac:dyDescent="0.25">
      <c r="A252" s="134" t="s">
        <v>1074</v>
      </c>
      <c r="B252" s="134" t="s">
        <v>946</v>
      </c>
      <c r="C252" s="134" t="s">
        <v>871</v>
      </c>
      <c r="D252" s="135">
        <v>5.51</v>
      </c>
      <c r="E252" s="135">
        <v>1</v>
      </c>
      <c r="H252" t="s">
        <v>1084</v>
      </c>
      <c r="I252" t="s">
        <v>934</v>
      </c>
      <c r="J252" t="s">
        <v>862</v>
      </c>
      <c r="K252">
        <v>5.08</v>
      </c>
      <c r="L252">
        <v>1</v>
      </c>
    </row>
    <row r="253" spans="1:12" x14ac:dyDescent="0.25">
      <c r="A253" s="134" t="s">
        <v>1074</v>
      </c>
      <c r="B253" s="134" t="s">
        <v>870</v>
      </c>
      <c r="C253" s="134" t="s">
        <v>878</v>
      </c>
      <c r="D253" s="135">
        <v>4.6500000000000004</v>
      </c>
      <c r="E253" s="135">
        <v>1</v>
      </c>
      <c r="H253" t="s">
        <v>1084</v>
      </c>
      <c r="I253" t="s">
        <v>1087</v>
      </c>
      <c r="J253" t="s">
        <v>862</v>
      </c>
      <c r="K253">
        <v>5.16</v>
      </c>
      <c r="L253">
        <v>1</v>
      </c>
    </row>
    <row r="254" spans="1:12" x14ac:dyDescent="0.25">
      <c r="A254" s="134" t="s">
        <v>1088</v>
      </c>
      <c r="B254" s="134" t="s">
        <v>847</v>
      </c>
      <c r="C254" s="134" t="s">
        <v>1089</v>
      </c>
      <c r="D254" s="135">
        <v>5.83</v>
      </c>
      <c r="E254" s="135">
        <v>1.1000000000000001</v>
      </c>
      <c r="H254" t="s">
        <v>1084</v>
      </c>
      <c r="I254" t="s">
        <v>1049</v>
      </c>
      <c r="J254" t="s">
        <v>868</v>
      </c>
      <c r="K254">
        <v>6.48</v>
      </c>
      <c r="L254">
        <v>1.02</v>
      </c>
    </row>
    <row r="255" spans="1:12" x14ac:dyDescent="0.25">
      <c r="A255" s="134" t="s">
        <v>1088</v>
      </c>
      <c r="B255" s="134" t="s">
        <v>893</v>
      </c>
      <c r="C255" s="134" t="s">
        <v>1090</v>
      </c>
      <c r="D255" s="135">
        <v>5.33</v>
      </c>
      <c r="E255" s="135">
        <v>1</v>
      </c>
      <c r="H255" t="s">
        <v>1084</v>
      </c>
      <c r="I255" t="s">
        <v>1091</v>
      </c>
      <c r="J255" t="s">
        <v>868</v>
      </c>
      <c r="K255">
        <v>0</v>
      </c>
      <c r="L255">
        <v>1</v>
      </c>
    </row>
    <row r="256" spans="1:12" x14ac:dyDescent="0.25">
      <c r="A256" s="134" t="s">
        <v>1088</v>
      </c>
      <c r="B256" s="134" t="s">
        <v>1042</v>
      </c>
      <c r="C256" s="134" t="s">
        <v>995</v>
      </c>
      <c r="D256" s="135">
        <v>5.18</v>
      </c>
      <c r="E256" s="135">
        <v>1.1000000000000001</v>
      </c>
      <c r="H256" t="s">
        <v>1084</v>
      </c>
      <c r="I256" t="s">
        <v>1092</v>
      </c>
      <c r="J256" t="s">
        <v>873</v>
      </c>
      <c r="K256">
        <v>3.83</v>
      </c>
      <c r="L256">
        <v>1</v>
      </c>
    </row>
    <row r="257" spans="1:12" x14ac:dyDescent="0.25">
      <c r="A257" s="134" t="s">
        <v>1088</v>
      </c>
      <c r="B257" s="134" t="s">
        <v>870</v>
      </c>
      <c r="C257" s="134" t="s">
        <v>860</v>
      </c>
      <c r="D257" s="135">
        <v>4.6500000000000004</v>
      </c>
      <c r="E257" s="135">
        <v>1</v>
      </c>
      <c r="H257" t="s">
        <v>1084</v>
      </c>
      <c r="I257" t="s">
        <v>1093</v>
      </c>
      <c r="J257" t="s">
        <v>873</v>
      </c>
      <c r="K257">
        <v>5.4</v>
      </c>
      <c r="L257">
        <v>1</v>
      </c>
    </row>
    <row r="258" spans="1:12" x14ac:dyDescent="0.25">
      <c r="A258" s="134" t="s">
        <v>1088</v>
      </c>
      <c r="B258" s="134" t="s">
        <v>1052</v>
      </c>
      <c r="C258" s="134" t="s">
        <v>866</v>
      </c>
      <c r="D258" s="135">
        <v>3.62</v>
      </c>
      <c r="E258" s="135">
        <v>0.8</v>
      </c>
      <c r="H258" t="s">
        <v>1084</v>
      </c>
      <c r="I258" t="s">
        <v>884</v>
      </c>
      <c r="J258" t="s">
        <v>873</v>
      </c>
      <c r="K258">
        <v>5.75</v>
      </c>
      <c r="L258">
        <v>1.1000000000000001</v>
      </c>
    </row>
    <row r="259" spans="1:12" x14ac:dyDescent="0.25">
      <c r="A259" s="134" t="s">
        <v>1088</v>
      </c>
      <c r="B259" s="134" t="s">
        <v>883</v>
      </c>
      <c r="C259" s="134" t="s">
        <v>866</v>
      </c>
      <c r="D259" s="135">
        <v>5.75</v>
      </c>
      <c r="E259" s="135">
        <v>1</v>
      </c>
      <c r="H259" t="s">
        <v>1084</v>
      </c>
      <c r="I259" t="s">
        <v>872</v>
      </c>
      <c r="J259" t="s">
        <v>873</v>
      </c>
      <c r="K259">
        <v>4.6500000000000004</v>
      </c>
      <c r="L259">
        <v>1</v>
      </c>
    </row>
    <row r="260" spans="1:12" x14ac:dyDescent="0.25">
      <c r="A260" s="134" t="s">
        <v>1088</v>
      </c>
      <c r="B260" s="134" t="s">
        <v>1053</v>
      </c>
      <c r="C260" s="134" t="s">
        <v>871</v>
      </c>
      <c r="D260" s="135">
        <v>4.7300000000000004</v>
      </c>
      <c r="E260" s="135">
        <v>0.8</v>
      </c>
      <c r="H260" t="s">
        <v>1084</v>
      </c>
      <c r="I260" t="s">
        <v>894</v>
      </c>
      <c r="J260" t="s">
        <v>873</v>
      </c>
      <c r="K260">
        <v>5.33</v>
      </c>
      <c r="L260">
        <v>1</v>
      </c>
    </row>
    <row r="261" spans="1:12" x14ac:dyDescent="0.25">
      <c r="A261" s="134" t="s">
        <v>1088</v>
      </c>
      <c r="B261" s="134" t="s">
        <v>885</v>
      </c>
      <c r="C261" s="134" t="s">
        <v>871</v>
      </c>
      <c r="D261" s="135">
        <v>5.48</v>
      </c>
      <c r="E261" s="135">
        <v>1</v>
      </c>
      <c r="H261" t="s">
        <v>1084</v>
      </c>
      <c r="I261" t="s">
        <v>947</v>
      </c>
      <c r="J261" t="s">
        <v>873</v>
      </c>
      <c r="K261">
        <v>5.51</v>
      </c>
      <c r="L261">
        <v>1</v>
      </c>
    </row>
    <row r="262" spans="1:12" x14ac:dyDescent="0.25">
      <c r="A262" s="134" t="s">
        <v>1088</v>
      </c>
      <c r="B262" s="134" t="s">
        <v>1094</v>
      </c>
      <c r="C262" s="134" t="s">
        <v>871</v>
      </c>
      <c r="D262" s="135">
        <v>6.03</v>
      </c>
      <c r="E262" s="135">
        <v>1.1000000000000001</v>
      </c>
      <c r="H262" t="s">
        <v>1084</v>
      </c>
      <c r="I262" t="s">
        <v>1095</v>
      </c>
      <c r="J262" t="s">
        <v>873</v>
      </c>
      <c r="K262">
        <v>5.21</v>
      </c>
      <c r="L262">
        <v>1</v>
      </c>
    </row>
    <row r="263" spans="1:12" ht="30" x14ac:dyDescent="0.25">
      <c r="A263" s="134" t="s">
        <v>1088</v>
      </c>
      <c r="B263" s="134" t="s">
        <v>877</v>
      </c>
      <c r="C263" s="134" t="s">
        <v>871</v>
      </c>
      <c r="D263" s="135">
        <v>6.65</v>
      </c>
      <c r="E263" s="135">
        <v>1</v>
      </c>
      <c r="H263" t="s">
        <v>1084</v>
      </c>
      <c r="I263" t="s">
        <v>1096</v>
      </c>
      <c r="J263" t="s">
        <v>873</v>
      </c>
      <c r="K263">
        <v>6.43</v>
      </c>
      <c r="L263">
        <v>1</v>
      </c>
    </row>
    <row r="264" spans="1:12" x14ac:dyDescent="0.25">
      <c r="A264" s="134" t="s">
        <v>1088</v>
      </c>
      <c r="B264" s="134" t="s">
        <v>925</v>
      </c>
      <c r="C264" s="134" t="s">
        <v>871</v>
      </c>
      <c r="D264" s="135">
        <v>2.4700000000000002</v>
      </c>
      <c r="E264" s="135">
        <v>0.8</v>
      </c>
      <c r="H264" t="s">
        <v>1084</v>
      </c>
      <c r="I264" t="s">
        <v>1097</v>
      </c>
      <c r="J264" t="s">
        <v>873</v>
      </c>
      <c r="K264">
        <v>6.34</v>
      </c>
      <c r="L264">
        <v>1</v>
      </c>
    </row>
    <row r="265" spans="1:12" x14ac:dyDescent="0.25">
      <c r="A265" s="134" t="s">
        <v>1088</v>
      </c>
      <c r="B265" s="134" t="s">
        <v>1098</v>
      </c>
      <c r="C265" s="134" t="s">
        <v>871</v>
      </c>
      <c r="D265" s="135">
        <v>4.4400000000000004</v>
      </c>
      <c r="E265" s="135">
        <v>1</v>
      </c>
      <c r="H265" t="s">
        <v>1084</v>
      </c>
      <c r="I265" t="s">
        <v>867</v>
      </c>
      <c r="J265" t="s">
        <v>873</v>
      </c>
      <c r="K265">
        <v>2.36</v>
      </c>
      <c r="L265">
        <v>1</v>
      </c>
    </row>
    <row r="266" spans="1:12" ht="30" x14ac:dyDescent="0.25">
      <c r="A266" s="134" t="s">
        <v>1088</v>
      </c>
      <c r="B266" s="134" t="s">
        <v>921</v>
      </c>
      <c r="C266" s="134" t="s">
        <v>871</v>
      </c>
      <c r="D266" s="135">
        <v>6.2</v>
      </c>
      <c r="E266" s="135">
        <v>1</v>
      </c>
      <c r="H266" t="s">
        <v>1084</v>
      </c>
      <c r="I266" t="s">
        <v>876</v>
      </c>
      <c r="J266" t="s">
        <v>873</v>
      </c>
      <c r="K266">
        <v>5.9</v>
      </c>
      <c r="L266">
        <v>1</v>
      </c>
    </row>
    <row r="267" spans="1:12" x14ac:dyDescent="0.25">
      <c r="A267" s="134" t="s">
        <v>1088</v>
      </c>
      <c r="B267" s="134" t="s">
        <v>979</v>
      </c>
      <c r="C267" s="134" t="s">
        <v>871</v>
      </c>
      <c r="D267" s="135">
        <v>5.47</v>
      </c>
      <c r="E267" s="135">
        <v>1</v>
      </c>
      <c r="H267" t="s">
        <v>1084</v>
      </c>
      <c r="I267" t="s">
        <v>909</v>
      </c>
      <c r="J267" t="s">
        <v>880</v>
      </c>
      <c r="K267">
        <v>5.45</v>
      </c>
      <c r="L267">
        <v>1</v>
      </c>
    </row>
    <row r="268" spans="1:12" x14ac:dyDescent="0.25">
      <c r="A268" s="134" t="s">
        <v>1088</v>
      </c>
      <c r="B268" s="134" t="s">
        <v>932</v>
      </c>
      <c r="C268" s="134" t="s">
        <v>878</v>
      </c>
      <c r="D268" s="135">
        <v>5.08</v>
      </c>
      <c r="E268" s="135">
        <v>1</v>
      </c>
      <c r="H268" t="s">
        <v>1084</v>
      </c>
      <c r="I268" t="s">
        <v>266</v>
      </c>
      <c r="J268" t="s">
        <v>880</v>
      </c>
      <c r="K268">
        <v>1.98</v>
      </c>
      <c r="L268">
        <v>0.8</v>
      </c>
    </row>
    <row r="269" spans="1:12" ht="30" x14ac:dyDescent="0.25">
      <c r="A269" s="134" t="s">
        <v>1088</v>
      </c>
      <c r="B269" s="134" t="s">
        <v>1099</v>
      </c>
      <c r="C269" s="134" t="s">
        <v>878</v>
      </c>
      <c r="D269" s="135">
        <v>2.6</v>
      </c>
      <c r="E269" s="135">
        <v>1</v>
      </c>
      <c r="H269" t="s">
        <v>1100</v>
      </c>
      <c r="I269" t="s">
        <v>850</v>
      </c>
      <c r="J269" t="s">
        <v>981</v>
      </c>
      <c r="K269">
        <v>5.83</v>
      </c>
      <c r="L269">
        <v>1.59</v>
      </c>
    </row>
    <row r="270" spans="1:12" x14ac:dyDescent="0.25">
      <c r="A270" s="134" t="s">
        <v>1088</v>
      </c>
      <c r="B270" s="134" t="s">
        <v>887</v>
      </c>
      <c r="C270" s="134" t="s">
        <v>878</v>
      </c>
      <c r="D270" s="135">
        <v>5.5</v>
      </c>
      <c r="E270" s="135">
        <v>1</v>
      </c>
      <c r="H270" t="s">
        <v>1100</v>
      </c>
      <c r="I270" t="s">
        <v>867</v>
      </c>
      <c r="J270" t="s">
        <v>916</v>
      </c>
      <c r="K270">
        <v>2.36</v>
      </c>
      <c r="L270">
        <v>1</v>
      </c>
    </row>
    <row r="271" spans="1:12" x14ac:dyDescent="0.25">
      <c r="A271" s="134" t="s">
        <v>1088</v>
      </c>
      <c r="B271" s="134" t="s">
        <v>889</v>
      </c>
      <c r="C271" s="134" t="s">
        <v>878</v>
      </c>
      <c r="D271" s="135">
        <v>6.78</v>
      </c>
      <c r="E271" s="135">
        <v>1</v>
      </c>
      <c r="H271" t="s">
        <v>1100</v>
      </c>
      <c r="I271" t="s">
        <v>918</v>
      </c>
      <c r="J271" t="s">
        <v>868</v>
      </c>
      <c r="K271">
        <v>2.92</v>
      </c>
      <c r="L271">
        <v>1</v>
      </c>
    </row>
    <row r="272" spans="1:12" x14ac:dyDescent="0.25">
      <c r="A272" s="134" t="s">
        <v>1088</v>
      </c>
      <c r="B272" s="134" t="s">
        <v>869</v>
      </c>
      <c r="C272" s="134" t="s">
        <v>878</v>
      </c>
      <c r="D272" s="135">
        <v>5.34</v>
      </c>
      <c r="E272" s="135">
        <v>1</v>
      </c>
      <c r="H272" t="s">
        <v>1100</v>
      </c>
      <c r="I272" t="s">
        <v>922</v>
      </c>
      <c r="J272" t="s">
        <v>868</v>
      </c>
      <c r="K272">
        <v>6.2</v>
      </c>
      <c r="L272">
        <v>1</v>
      </c>
    </row>
    <row r="273" spans="1:12" x14ac:dyDescent="0.25">
      <c r="A273" s="134" t="s">
        <v>1088</v>
      </c>
      <c r="B273" s="134" t="s">
        <v>1101</v>
      </c>
      <c r="C273" s="134" t="s">
        <v>878</v>
      </c>
      <c r="D273" s="135">
        <v>7.74</v>
      </c>
      <c r="E273" s="135">
        <v>1</v>
      </c>
      <c r="H273" t="s">
        <v>1100</v>
      </c>
      <c r="I273" t="s">
        <v>909</v>
      </c>
      <c r="J273" t="s">
        <v>873</v>
      </c>
      <c r="K273">
        <v>5.45</v>
      </c>
      <c r="L273">
        <v>1</v>
      </c>
    </row>
    <row r="274" spans="1:12" x14ac:dyDescent="0.25">
      <c r="A274" s="134" t="s">
        <v>1088</v>
      </c>
      <c r="B274" s="134" t="s">
        <v>1024</v>
      </c>
      <c r="C274" s="134" t="s">
        <v>878</v>
      </c>
      <c r="D274" s="135">
        <v>7.53</v>
      </c>
      <c r="E274" s="135">
        <v>1</v>
      </c>
      <c r="H274" t="s">
        <v>1100</v>
      </c>
      <c r="I274" t="s">
        <v>934</v>
      </c>
      <c r="J274" t="s">
        <v>873</v>
      </c>
      <c r="K274">
        <v>5.08</v>
      </c>
      <c r="L274">
        <v>1</v>
      </c>
    </row>
    <row r="275" spans="1:12" x14ac:dyDescent="0.25">
      <c r="A275" s="134" t="s">
        <v>1088</v>
      </c>
      <c r="B275" s="134" t="s">
        <v>907</v>
      </c>
      <c r="C275" s="134" t="s">
        <v>878</v>
      </c>
      <c r="D275" s="135">
        <v>5.45</v>
      </c>
      <c r="E275" s="135">
        <v>1</v>
      </c>
      <c r="H275" t="s">
        <v>1100</v>
      </c>
      <c r="I275" t="s">
        <v>888</v>
      </c>
      <c r="J275" t="s">
        <v>873</v>
      </c>
      <c r="K275">
        <v>5.5</v>
      </c>
      <c r="L275">
        <v>1</v>
      </c>
    </row>
    <row r="276" spans="1:12" ht="30" x14ac:dyDescent="0.25">
      <c r="A276" s="134" t="s">
        <v>1088</v>
      </c>
      <c r="B276" s="134" t="s">
        <v>1086</v>
      </c>
      <c r="C276" s="134" t="s">
        <v>878</v>
      </c>
      <c r="D276" s="135">
        <v>6.48</v>
      </c>
      <c r="E276" s="135">
        <v>1</v>
      </c>
      <c r="H276" t="s">
        <v>1100</v>
      </c>
      <c r="I276" t="s">
        <v>943</v>
      </c>
      <c r="J276" t="s">
        <v>873</v>
      </c>
      <c r="K276">
        <v>4.3899999999999997</v>
      </c>
      <c r="L276">
        <v>1</v>
      </c>
    </row>
    <row r="277" spans="1:12" x14ac:dyDescent="0.25">
      <c r="A277" s="134" t="s">
        <v>1088</v>
      </c>
      <c r="B277" s="134" t="s">
        <v>1021</v>
      </c>
      <c r="C277" s="134" t="s">
        <v>878</v>
      </c>
      <c r="D277" s="135">
        <v>7.7</v>
      </c>
      <c r="E277" s="135">
        <v>1</v>
      </c>
      <c r="H277" t="s">
        <v>1100</v>
      </c>
      <c r="I277" t="s">
        <v>884</v>
      </c>
      <c r="J277" t="s">
        <v>880</v>
      </c>
      <c r="K277">
        <v>5.75</v>
      </c>
      <c r="L277">
        <v>1</v>
      </c>
    </row>
    <row r="278" spans="1:12" x14ac:dyDescent="0.25">
      <c r="A278" s="134" t="s">
        <v>1102</v>
      </c>
      <c r="B278" s="134" t="s">
        <v>847</v>
      </c>
      <c r="C278" s="134" t="s">
        <v>1001</v>
      </c>
      <c r="D278" s="135">
        <v>5.83</v>
      </c>
      <c r="E278" s="135">
        <v>1.59</v>
      </c>
      <c r="H278" t="s">
        <v>1103</v>
      </c>
      <c r="I278" t="s">
        <v>850</v>
      </c>
      <c r="J278" t="s">
        <v>981</v>
      </c>
      <c r="K278">
        <v>5.83</v>
      </c>
      <c r="L278">
        <v>1.59</v>
      </c>
    </row>
    <row r="279" spans="1:12" x14ac:dyDescent="0.25">
      <c r="A279" s="134" t="s">
        <v>1102</v>
      </c>
      <c r="B279" s="134" t="s">
        <v>865</v>
      </c>
      <c r="C279" s="134" t="s">
        <v>915</v>
      </c>
      <c r="D279" s="135">
        <v>2.36</v>
      </c>
      <c r="E279" s="135">
        <v>1</v>
      </c>
      <c r="H279" t="s">
        <v>1103</v>
      </c>
      <c r="I279" t="s">
        <v>867</v>
      </c>
      <c r="J279" t="s">
        <v>916</v>
      </c>
      <c r="K279">
        <v>2.36</v>
      </c>
      <c r="L279">
        <v>1</v>
      </c>
    </row>
    <row r="280" spans="1:12" x14ac:dyDescent="0.25">
      <c r="A280" s="134" t="s">
        <v>1102</v>
      </c>
      <c r="B280" s="134" t="s">
        <v>917</v>
      </c>
      <c r="C280" s="134" t="s">
        <v>866</v>
      </c>
      <c r="D280" s="135">
        <v>2.92</v>
      </c>
      <c r="E280" s="135">
        <v>1</v>
      </c>
      <c r="H280" t="s">
        <v>1103</v>
      </c>
      <c r="I280" t="s">
        <v>918</v>
      </c>
      <c r="J280" t="s">
        <v>868</v>
      </c>
      <c r="K280">
        <v>2.92</v>
      </c>
      <c r="L280">
        <v>1</v>
      </c>
    </row>
    <row r="281" spans="1:12" ht="30" x14ac:dyDescent="0.25">
      <c r="A281" s="134" t="s">
        <v>1102</v>
      </c>
      <c r="B281" s="134" t="s">
        <v>921</v>
      </c>
      <c r="C281" s="134" t="s">
        <v>866</v>
      </c>
      <c r="D281" s="135">
        <v>6.2</v>
      </c>
      <c r="E281" s="135">
        <v>1</v>
      </c>
      <c r="H281" t="s">
        <v>1103</v>
      </c>
      <c r="I281" t="s">
        <v>922</v>
      </c>
      <c r="J281" t="s">
        <v>868</v>
      </c>
      <c r="K281">
        <v>6.2</v>
      </c>
      <c r="L281">
        <v>1</v>
      </c>
    </row>
    <row r="282" spans="1:12" x14ac:dyDescent="0.25">
      <c r="A282" s="134" t="s">
        <v>1102</v>
      </c>
      <c r="B282" s="134" t="s">
        <v>907</v>
      </c>
      <c r="C282" s="134" t="s">
        <v>871</v>
      </c>
      <c r="D282" s="135">
        <v>5.45</v>
      </c>
      <c r="E282" s="135">
        <v>1</v>
      </c>
      <c r="H282" t="s">
        <v>1103</v>
      </c>
      <c r="I282" t="s">
        <v>909</v>
      </c>
      <c r="J282" t="s">
        <v>873</v>
      </c>
      <c r="K282">
        <v>5.45</v>
      </c>
      <c r="L282">
        <v>1</v>
      </c>
    </row>
    <row r="283" spans="1:12" x14ac:dyDescent="0.25">
      <c r="A283" s="134" t="s">
        <v>1102</v>
      </c>
      <c r="B283" s="134" t="s">
        <v>932</v>
      </c>
      <c r="C283" s="134" t="s">
        <v>871</v>
      </c>
      <c r="D283" s="135">
        <v>5.08</v>
      </c>
      <c r="E283" s="135">
        <v>1</v>
      </c>
      <c r="H283" t="s">
        <v>1103</v>
      </c>
      <c r="I283" t="s">
        <v>934</v>
      </c>
      <c r="J283" t="s">
        <v>873</v>
      </c>
      <c r="K283">
        <v>5.08</v>
      </c>
      <c r="L283">
        <v>1</v>
      </c>
    </row>
    <row r="284" spans="1:12" x14ac:dyDescent="0.25">
      <c r="A284" s="134" t="s">
        <v>1102</v>
      </c>
      <c r="B284" s="134" t="s">
        <v>887</v>
      </c>
      <c r="C284" s="134" t="s">
        <v>871</v>
      </c>
      <c r="D284" s="135">
        <v>5.5</v>
      </c>
      <c r="E284" s="135">
        <v>1</v>
      </c>
      <c r="H284" t="s">
        <v>1103</v>
      </c>
      <c r="I284" t="s">
        <v>888</v>
      </c>
      <c r="J284" t="s">
        <v>873</v>
      </c>
      <c r="K284">
        <v>5.5</v>
      </c>
      <c r="L284">
        <v>1</v>
      </c>
    </row>
    <row r="285" spans="1:12" x14ac:dyDescent="0.25">
      <c r="A285" s="134" t="s">
        <v>1102</v>
      </c>
      <c r="B285" s="134" t="s">
        <v>942</v>
      </c>
      <c r="C285" s="134" t="s">
        <v>871</v>
      </c>
      <c r="D285" s="135">
        <v>4.3899999999999997</v>
      </c>
      <c r="E285" s="135">
        <v>1</v>
      </c>
      <c r="H285" t="s">
        <v>1103</v>
      </c>
      <c r="I285" t="s">
        <v>943</v>
      </c>
      <c r="J285" t="s">
        <v>873</v>
      </c>
      <c r="K285">
        <v>4.3899999999999997</v>
      </c>
      <c r="L285">
        <v>1</v>
      </c>
    </row>
    <row r="286" spans="1:12" x14ac:dyDescent="0.25">
      <c r="A286" s="134" t="s">
        <v>1102</v>
      </c>
      <c r="B286" s="134" t="s">
        <v>883</v>
      </c>
      <c r="C286" s="134" t="s">
        <v>878</v>
      </c>
      <c r="D286" s="135">
        <v>5.75</v>
      </c>
      <c r="E286" s="135">
        <v>1</v>
      </c>
      <c r="H286" t="s">
        <v>1103</v>
      </c>
      <c r="I286" t="s">
        <v>884</v>
      </c>
      <c r="J286" t="s">
        <v>880</v>
      </c>
      <c r="K286">
        <v>5.75</v>
      </c>
      <c r="L286">
        <v>1</v>
      </c>
    </row>
    <row r="287" spans="1:12" x14ac:dyDescent="0.25">
      <c r="A287" s="134" t="s">
        <v>1104</v>
      </c>
      <c r="B287" s="134" t="s">
        <v>847</v>
      </c>
      <c r="C287" s="134" t="s">
        <v>1105</v>
      </c>
      <c r="D287" s="135">
        <v>5.83</v>
      </c>
      <c r="E287" s="135">
        <v>1.1000000000000001</v>
      </c>
      <c r="H287" t="s">
        <v>1106</v>
      </c>
      <c r="I287" t="s">
        <v>249</v>
      </c>
      <c r="J287" t="s">
        <v>1107</v>
      </c>
      <c r="K287">
        <v>3.62</v>
      </c>
      <c r="L287">
        <v>0.8</v>
      </c>
    </row>
    <row r="288" spans="1:12" ht="30" x14ac:dyDescent="0.25">
      <c r="A288" s="134" t="s">
        <v>1104</v>
      </c>
      <c r="B288" s="134" t="s">
        <v>919</v>
      </c>
      <c r="C288" s="134" t="s">
        <v>911</v>
      </c>
      <c r="D288" s="135">
        <v>0</v>
      </c>
      <c r="E288" s="135">
        <v>1</v>
      </c>
      <c r="H288" t="s">
        <v>1106</v>
      </c>
      <c r="I288" t="s">
        <v>879</v>
      </c>
      <c r="J288" t="s">
        <v>1108</v>
      </c>
      <c r="K288">
        <v>6.65</v>
      </c>
      <c r="L288">
        <v>1</v>
      </c>
    </row>
    <row r="289" spans="1:12" x14ac:dyDescent="0.25">
      <c r="A289" s="134" t="s">
        <v>1104</v>
      </c>
      <c r="B289" s="134" t="s">
        <v>865</v>
      </c>
      <c r="C289" s="134" t="s">
        <v>853</v>
      </c>
      <c r="D289" s="135">
        <v>2.36</v>
      </c>
      <c r="E289" s="135">
        <v>1</v>
      </c>
      <c r="H289" t="s">
        <v>1106</v>
      </c>
      <c r="I289" t="s">
        <v>850</v>
      </c>
      <c r="J289" t="s">
        <v>1109</v>
      </c>
      <c r="K289">
        <v>5.83</v>
      </c>
      <c r="L289">
        <v>1</v>
      </c>
    </row>
    <row r="290" spans="1:12" ht="30" x14ac:dyDescent="0.25">
      <c r="A290" s="134" t="s">
        <v>1104</v>
      </c>
      <c r="B290" s="134" t="s">
        <v>921</v>
      </c>
      <c r="C290" s="134" t="s">
        <v>853</v>
      </c>
      <c r="D290" s="135">
        <v>6.2</v>
      </c>
      <c r="E290" s="135">
        <v>1</v>
      </c>
      <c r="H290" t="s">
        <v>1106</v>
      </c>
      <c r="I290" t="s">
        <v>894</v>
      </c>
      <c r="J290" t="s">
        <v>1110</v>
      </c>
      <c r="K290">
        <v>5.33</v>
      </c>
      <c r="L290">
        <v>1</v>
      </c>
    </row>
    <row r="291" spans="1:12" x14ac:dyDescent="0.25">
      <c r="A291" s="134" t="s">
        <v>1104</v>
      </c>
      <c r="B291" s="134" t="s">
        <v>917</v>
      </c>
      <c r="C291" s="134" t="s">
        <v>913</v>
      </c>
      <c r="D291" s="135">
        <v>2.92</v>
      </c>
      <c r="E291" s="135">
        <v>1</v>
      </c>
      <c r="H291" t="s">
        <v>1106</v>
      </c>
      <c r="I291" t="s">
        <v>974</v>
      </c>
      <c r="J291" t="s">
        <v>868</v>
      </c>
      <c r="K291">
        <v>5.47</v>
      </c>
      <c r="L291">
        <v>1</v>
      </c>
    </row>
    <row r="292" spans="1:12" x14ac:dyDescent="0.25">
      <c r="A292" s="134" t="s">
        <v>1104</v>
      </c>
      <c r="B292" s="134" t="s">
        <v>891</v>
      </c>
      <c r="C292" s="134" t="s">
        <v>915</v>
      </c>
      <c r="D292" s="135">
        <v>5.3</v>
      </c>
      <c r="E292" s="135">
        <v>1</v>
      </c>
      <c r="H292" t="s">
        <v>1111</v>
      </c>
      <c r="I292" t="s">
        <v>993</v>
      </c>
      <c r="J292" t="s">
        <v>1073</v>
      </c>
      <c r="K292">
        <v>7.6</v>
      </c>
      <c r="L292">
        <v>1</v>
      </c>
    </row>
    <row r="293" spans="1:12" x14ac:dyDescent="0.25">
      <c r="A293" s="134" t="s">
        <v>1104</v>
      </c>
      <c r="B293" s="134" t="s">
        <v>870</v>
      </c>
      <c r="C293" s="134" t="s">
        <v>995</v>
      </c>
      <c r="D293" s="135">
        <v>4.6500000000000004</v>
      </c>
      <c r="E293" s="135">
        <v>1</v>
      </c>
      <c r="H293" t="s">
        <v>1111</v>
      </c>
      <c r="I293" t="s">
        <v>1112</v>
      </c>
      <c r="J293" t="s">
        <v>929</v>
      </c>
      <c r="K293">
        <v>5.17</v>
      </c>
      <c r="L293">
        <v>1.1000000000000001</v>
      </c>
    </row>
    <row r="294" spans="1:12" x14ac:dyDescent="0.25">
      <c r="A294" s="134" t="s">
        <v>1104</v>
      </c>
      <c r="B294" s="134" t="s">
        <v>897</v>
      </c>
      <c r="C294" s="134" t="s">
        <v>857</v>
      </c>
      <c r="D294" s="135">
        <v>2.2599999999999998</v>
      </c>
      <c r="E294" s="135">
        <v>1</v>
      </c>
      <c r="H294" t="s">
        <v>1111</v>
      </c>
      <c r="I294" t="s">
        <v>934</v>
      </c>
      <c r="J294" t="s">
        <v>1113</v>
      </c>
      <c r="K294">
        <v>5.08</v>
      </c>
      <c r="L294">
        <v>1</v>
      </c>
    </row>
    <row r="295" spans="1:12" x14ac:dyDescent="0.25">
      <c r="A295" s="134" t="s">
        <v>1104</v>
      </c>
      <c r="B295" s="134" t="s">
        <v>893</v>
      </c>
      <c r="C295" s="134" t="s">
        <v>857</v>
      </c>
      <c r="D295" s="135">
        <v>5.33</v>
      </c>
      <c r="E295" s="135">
        <v>1</v>
      </c>
      <c r="H295" t="s">
        <v>1111</v>
      </c>
      <c r="I295" t="s">
        <v>850</v>
      </c>
      <c r="J295" t="s">
        <v>916</v>
      </c>
      <c r="K295">
        <v>5.83</v>
      </c>
      <c r="L295">
        <v>1.2</v>
      </c>
    </row>
    <row r="296" spans="1:12" x14ac:dyDescent="0.25">
      <c r="A296" s="134" t="s">
        <v>1104</v>
      </c>
      <c r="B296" s="134" t="s">
        <v>1114</v>
      </c>
      <c r="C296" s="134" t="s">
        <v>860</v>
      </c>
      <c r="D296" s="135">
        <v>4.9400000000000004</v>
      </c>
      <c r="E296" s="135">
        <v>1</v>
      </c>
      <c r="H296" t="s">
        <v>1111</v>
      </c>
      <c r="I296" t="s">
        <v>1115</v>
      </c>
      <c r="J296" t="s">
        <v>916</v>
      </c>
      <c r="K296">
        <v>6.52</v>
      </c>
      <c r="L296">
        <v>1</v>
      </c>
    </row>
    <row r="297" spans="1:12" x14ac:dyDescent="0.25">
      <c r="A297" s="134" t="s">
        <v>1104</v>
      </c>
      <c r="B297" s="134" t="s">
        <v>938</v>
      </c>
      <c r="C297" s="134" t="s">
        <v>860</v>
      </c>
      <c r="D297" s="135">
        <v>5.47</v>
      </c>
      <c r="E297" s="135">
        <v>1.1000000000000001</v>
      </c>
      <c r="H297" t="s">
        <v>1111</v>
      </c>
      <c r="I297" t="s">
        <v>1079</v>
      </c>
      <c r="J297" t="s">
        <v>975</v>
      </c>
      <c r="K297">
        <v>6.83</v>
      </c>
      <c r="L297">
        <v>1</v>
      </c>
    </row>
    <row r="298" spans="1:12" x14ac:dyDescent="0.25">
      <c r="A298" s="134" t="s">
        <v>1104</v>
      </c>
      <c r="B298" s="134" t="s">
        <v>932</v>
      </c>
      <c r="C298" s="134" t="s">
        <v>860</v>
      </c>
      <c r="D298" s="135">
        <v>5.08</v>
      </c>
      <c r="E298" s="135">
        <v>1</v>
      </c>
      <c r="H298" t="s">
        <v>1111</v>
      </c>
      <c r="I298" t="s">
        <v>965</v>
      </c>
      <c r="J298" t="s">
        <v>975</v>
      </c>
      <c r="K298">
        <v>5.93</v>
      </c>
      <c r="L298">
        <v>1</v>
      </c>
    </row>
    <row r="299" spans="1:12" x14ac:dyDescent="0.25">
      <c r="A299" s="134" t="s">
        <v>1104</v>
      </c>
      <c r="B299" s="134" t="s">
        <v>1055</v>
      </c>
      <c r="C299" s="134" t="s">
        <v>860</v>
      </c>
      <c r="D299" s="135">
        <v>6.98</v>
      </c>
      <c r="E299" s="135">
        <v>1</v>
      </c>
      <c r="H299" t="s">
        <v>1111</v>
      </c>
      <c r="I299" t="s">
        <v>922</v>
      </c>
      <c r="J299" t="s">
        <v>862</v>
      </c>
      <c r="K299">
        <v>6.2</v>
      </c>
      <c r="L299">
        <v>1</v>
      </c>
    </row>
    <row r="300" spans="1:12" ht="30" x14ac:dyDescent="0.25">
      <c r="A300" s="134" t="s">
        <v>1104</v>
      </c>
      <c r="B300" s="134" t="s">
        <v>1017</v>
      </c>
      <c r="C300" s="134" t="s">
        <v>866</v>
      </c>
      <c r="D300" s="135">
        <v>5.94</v>
      </c>
      <c r="E300" s="135">
        <v>1</v>
      </c>
      <c r="H300" t="s">
        <v>1111</v>
      </c>
      <c r="I300" t="s">
        <v>1116</v>
      </c>
      <c r="J300" t="s">
        <v>868</v>
      </c>
      <c r="K300">
        <v>7</v>
      </c>
      <c r="L300">
        <v>1.1000000000000001</v>
      </c>
    </row>
    <row r="301" spans="1:12" x14ac:dyDescent="0.25">
      <c r="A301" s="134" t="s">
        <v>1104</v>
      </c>
      <c r="B301" s="134" t="s">
        <v>1021</v>
      </c>
      <c r="C301" s="134" t="s">
        <v>866</v>
      </c>
      <c r="D301" s="135">
        <v>7.7</v>
      </c>
      <c r="E301" s="135">
        <v>1</v>
      </c>
      <c r="H301" t="s">
        <v>1111</v>
      </c>
      <c r="I301" t="s">
        <v>943</v>
      </c>
      <c r="J301" t="s">
        <v>873</v>
      </c>
      <c r="K301">
        <v>4.3899999999999997</v>
      </c>
      <c r="L301">
        <v>1</v>
      </c>
    </row>
    <row r="302" spans="1:12" x14ac:dyDescent="0.25">
      <c r="A302" s="134" t="s">
        <v>1104</v>
      </c>
      <c r="B302" s="134" t="s">
        <v>979</v>
      </c>
      <c r="C302" s="134" t="s">
        <v>866</v>
      </c>
      <c r="D302" s="135">
        <v>5.47</v>
      </c>
      <c r="E302" s="135">
        <v>1</v>
      </c>
      <c r="H302" t="s">
        <v>1111</v>
      </c>
      <c r="I302" t="s">
        <v>867</v>
      </c>
      <c r="J302" t="s">
        <v>873</v>
      </c>
      <c r="K302">
        <v>2.36</v>
      </c>
      <c r="L302">
        <v>1</v>
      </c>
    </row>
    <row r="303" spans="1:12" x14ac:dyDescent="0.25">
      <c r="A303" s="134" t="s">
        <v>1104</v>
      </c>
      <c r="B303" s="134" t="s">
        <v>1117</v>
      </c>
      <c r="C303" s="134" t="s">
        <v>866</v>
      </c>
      <c r="D303" s="135">
        <v>5.74</v>
      </c>
      <c r="E303" s="135">
        <v>1</v>
      </c>
      <c r="H303" t="s">
        <v>1111</v>
      </c>
      <c r="I303" t="s">
        <v>898</v>
      </c>
      <c r="J303" t="s">
        <v>873</v>
      </c>
      <c r="K303">
        <v>2.2599999999999998</v>
      </c>
      <c r="L303">
        <v>1</v>
      </c>
    </row>
    <row r="304" spans="1:12" x14ac:dyDescent="0.25">
      <c r="A304" s="134" t="s">
        <v>1104</v>
      </c>
      <c r="B304" s="134" t="s">
        <v>1118</v>
      </c>
      <c r="C304" s="134" t="s">
        <v>866</v>
      </c>
      <c r="D304" s="135">
        <v>5.39</v>
      </c>
      <c r="E304" s="135">
        <v>1</v>
      </c>
      <c r="H304" t="s">
        <v>1111</v>
      </c>
      <c r="I304" t="s">
        <v>864</v>
      </c>
      <c r="J304" t="s">
        <v>880</v>
      </c>
      <c r="K304">
        <v>5.97</v>
      </c>
      <c r="L304">
        <v>1</v>
      </c>
    </row>
    <row r="305" spans="1:12" x14ac:dyDescent="0.25">
      <c r="A305" s="134" t="s">
        <v>1104</v>
      </c>
      <c r="B305" s="134" t="s">
        <v>1119</v>
      </c>
      <c r="C305" s="134" t="s">
        <v>866</v>
      </c>
      <c r="D305" s="135">
        <v>6.39</v>
      </c>
      <c r="E305" s="135">
        <v>1</v>
      </c>
      <c r="H305" t="s">
        <v>1111</v>
      </c>
      <c r="I305" t="s">
        <v>250</v>
      </c>
      <c r="J305" t="s">
        <v>880</v>
      </c>
      <c r="K305">
        <v>3.11</v>
      </c>
      <c r="L305">
        <v>0.8</v>
      </c>
    </row>
    <row r="306" spans="1:12" x14ac:dyDescent="0.25">
      <c r="A306" s="134" t="s">
        <v>1104</v>
      </c>
      <c r="B306" s="134" t="s">
        <v>875</v>
      </c>
      <c r="C306" s="134" t="s">
        <v>871</v>
      </c>
      <c r="D306" s="135">
        <v>5.9</v>
      </c>
      <c r="E306" s="135">
        <v>1</v>
      </c>
      <c r="H306" t="s">
        <v>1120</v>
      </c>
      <c r="I306" t="s">
        <v>850</v>
      </c>
      <c r="J306" t="s">
        <v>981</v>
      </c>
      <c r="K306">
        <v>5.83</v>
      </c>
      <c r="L306">
        <v>1.59</v>
      </c>
    </row>
    <row r="307" spans="1:12" x14ac:dyDescent="0.25">
      <c r="A307" s="134" t="s">
        <v>1104</v>
      </c>
      <c r="B307" s="134" t="s">
        <v>990</v>
      </c>
      <c r="C307" s="134" t="s">
        <v>871</v>
      </c>
      <c r="D307" s="135">
        <v>3.11</v>
      </c>
      <c r="E307" s="135">
        <v>1</v>
      </c>
      <c r="H307" t="s">
        <v>1120</v>
      </c>
      <c r="I307" t="s">
        <v>867</v>
      </c>
      <c r="J307" t="s">
        <v>916</v>
      </c>
      <c r="K307">
        <v>2.36</v>
      </c>
      <c r="L307">
        <v>1</v>
      </c>
    </row>
    <row r="308" spans="1:12" x14ac:dyDescent="0.25">
      <c r="A308" s="134" t="s">
        <v>1104</v>
      </c>
      <c r="B308" s="134" t="s">
        <v>1121</v>
      </c>
      <c r="C308" s="134" t="s">
        <v>871</v>
      </c>
      <c r="D308" s="135">
        <v>5.74</v>
      </c>
      <c r="E308" s="135">
        <v>1</v>
      </c>
      <c r="H308" t="s">
        <v>1120</v>
      </c>
      <c r="I308" t="s">
        <v>918</v>
      </c>
      <c r="J308" t="s">
        <v>868</v>
      </c>
      <c r="K308">
        <v>2.92</v>
      </c>
      <c r="L308">
        <v>1</v>
      </c>
    </row>
    <row r="309" spans="1:12" x14ac:dyDescent="0.25">
      <c r="A309" s="134" t="s">
        <v>1104</v>
      </c>
      <c r="B309" s="134" t="s">
        <v>1020</v>
      </c>
      <c r="C309" s="134" t="s">
        <v>871</v>
      </c>
      <c r="D309" s="135">
        <v>5.49</v>
      </c>
      <c r="E309" s="135">
        <v>1</v>
      </c>
      <c r="H309" t="s">
        <v>1120</v>
      </c>
      <c r="I309" t="s">
        <v>922</v>
      </c>
      <c r="J309" t="s">
        <v>868</v>
      </c>
      <c r="K309">
        <v>6.2</v>
      </c>
      <c r="L309">
        <v>1</v>
      </c>
    </row>
    <row r="310" spans="1:12" x14ac:dyDescent="0.25">
      <c r="A310" s="134" t="s">
        <v>1104</v>
      </c>
      <c r="B310" s="134" t="s">
        <v>1027</v>
      </c>
      <c r="C310" s="134" t="s">
        <v>871</v>
      </c>
      <c r="D310" s="135">
        <v>7.6</v>
      </c>
      <c r="E310" s="135">
        <v>1</v>
      </c>
      <c r="H310" t="s">
        <v>1120</v>
      </c>
      <c r="I310" t="s">
        <v>909</v>
      </c>
      <c r="J310" t="s">
        <v>873</v>
      </c>
      <c r="K310">
        <v>5.45</v>
      </c>
      <c r="L310">
        <v>1</v>
      </c>
    </row>
    <row r="311" spans="1:12" x14ac:dyDescent="0.25">
      <c r="A311" s="134" t="s">
        <v>1104</v>
      </c>
      <c r="B311" s="134" t="s">
        <v>869</v>
      </c>
      <c r="C311" s="134" t="s">
        <v>871</v>
      </c>
      <c r="D311" s="135">
        <v>5.34</v>
      </c>
      <c r="E311" s="135">
        <v>1</v>
      </c>
      <c r="H311" t="s">
        <v>1120</v>
      </c>
      <c r="I311" t="s">
        <v>934</v>
      </c>
      <c r="J311" t="s">
        <v>873</v>
      </c>
      <c r="K311">
        <v>5.08</v>
      </c>
      <c r="L311">
        <v>1</v>
      </c>
    </row>
    <row r="312" spans="1:12" ht="30" x14ac:dyDescent="0.25">
      <c r="A312" s="134" t="s">
        <v>1104</v>
      </c>
      <c r="B312" s="134" t="s">
        <v>1122</v>
      </c>
      <c r="C312" s="134" t="s">
        <v>871</v>
      </c>
      <c r="D312" s="135">
        <v>5.4</v>
      </c>
      <c r="E312" s="135">
        <v>1</v>
      </c>
      <c r="H312" t="s">
        <v>1120</v>
      </c>
      <c r="I312" t="s">
        <v>888</v>
      </c>
      <c r="J312" t="s">
        <v>873</v>
      </c>
      <c r="K312">
        <v>5.5</v>
      </c>
      <c r="L312">
        <v>1</v>
      </c>
    </row>
    <row r="313" spans="1:12" ht="30" x14ac:dyDescent="0.25">
      <c r="A313" s="134" t="s">
        <v>1104</v>
      </c>
      <c r="B313" s="134" t="s">
        <v>923</v>
      </c>
      <c r="C313" s="134" t="s">
        <v>871</v>
      </c>
      <c r="D313" s="135">
        <v>0</v>
      </c>
      <c r="E313" s="135">
        <v>0.8</v>
      </c>
      <c r="H313" t="s">
        <v>1120</v>
      </c>
      <c r="I313" t="s">
        <v>943</v>
      </c>
      <c r="J313" t="s">
        <v>873</v>
      </c>
      <c r="K313">
        <v>4.3899999999999997</v>
      </c>
      <c r="L313">
        <v>1</v>
      </c>
    </row>
    <row r="314" spans="1:12" x14ac:dyDescent="0.25">
      <c r="A314" s="134" t="s">
        <v>1104</v>
      </c>
      <c r="B314" s="134" t="s">
        <v>1015</v>
      </c>
      <c r="C314" s="134" t="s">
        <v>871</v>
      </c>
      <c r="D314" s="135">
        <v>7.17</v>
      </c>
      <c r="E314" s="135">
        <v>1.1000000000000001</v>
      </c>
      <c r="H314" t="s">
        <v>1120</v>
      </c>
      <c r="I314" t="s">
        <v>884</v>
      </c>
      <c r="J314" t="s">
        <v>880</v>
      </c>
      <c r="K314">
        <v>5.75</v>
      </c>
      <c r="L314">
        <v>1</v>
      </c>
    </row>
    <row r="315" spans="1:12" x14ac:dyDescent="0.25">
      <c r="A315" s="134" t="s">
        <v>1104</v>
      </c>
      <c r="B315" s="134" t="s">
        <v>936</v>
      </c>
      <c r="C315" s="134" t="s">
        <v>871</v>
      </c>
      <c r="D315" s="135">
        <v>6.72</v>
      </c>
      <c r="E315" s="135">
        <v>1</v>
      </c>
      <c r="H315" t="s">
        <v>1123</v>
      </c>
      <c r="I315" t="s">
        <v>898</v>
      </c>
      <c r="J315" t="s">
        <v>1109</v>
      </c>
      <c r="K315">
        <v>2.2599999999999998</v>
      </c>
      <c r="L315">
        <v>1</v>
      </c>
    </row>
    <row r="316" spans="1:12" x14ac:dyDescent="0.25">
      <c r="A316" s="134" t="s">
        <v>1104</v>
      </c>
      <c r="B316" s="134" t="s">
        <v>1042</v>
      </c>
      <c r="C316" s="134" t="s">
        <v>871</v>
      </c>
      <c r="D316" s="135">
        <v>5.18</v>
      </c>
      <c r="E316" s="135">
        <v>1</v>
      </c>
      <c r="H316" t="s">
        <v>1123</v>
      </c>
      <c r="I316" t="s">
        <v>850</v>
      </c>
      <c r="J316" t="s">
        <v>1039</v>
      </c>
      <c r="K316">
        <v>5.83</v>
      </c>
      <c r="L316">
        <v>1.1000000000000001</v>
      </c>
    </row>
    <row r="317" spans="1:12" x14ac:dyDescent="0.25">
      <c r="A317" s="134" t="s">
        <v>1124</v>
      </c>
      <c r="B317" s="134" t="s">
        <v>847</v>
      </c>
      <c r="C317" s="134" t="s">
        <v>1125</v>
      </c>
      <c r="D317" s="135">
        <v>5.83</v>
      </c>
      <c r="E317" s="135">
        <v>1</v>
      </c>
      <c r="H317" t="s">
        <v>1123</v>
      </c>
      <c r="I317" t="s">
        <v>867</v>
      </c>
      <c r="J317" t="s">
        <v>935</v>
      </c>
      <c r="K317">
        <v>2.36</v>
      </c>
      <c r="L317">
        <v>1</v>
      </c>
    </row>
    <row r="318" spans="1:12" x14ac:dyDescent="0.25">
      <c r="A318" s="134" t="s">
        <v>1124</v>
      </c>
      <c r="B318" s="134" t="s">
        <v>917</v>
      </c>
      <c r="C318" s="134" t="s">
        <v>915</v>
      </c>
      <c r="D318" s="135">
        <v>2.92</v>
      </c>
      <c r="E318" s="135">
        <v>1</v>
      </c>
      <c r="H318" t="s">
        <v>1123</v>
      </c>
      <c r="I318" t="s">
        <v>872</v>
      </c>
      <c r="J318" t="s">
        <v>910</v>
      </c>
      <c r="K318">
        <v>4.6500000000000004</v>
      </c>
      <c r="L318">
        <v>1</v>
      </c>
    </row>
    <row r="319" spans="1:12" ht="30" x14ac:dyDescent="0.25">
      <c r="A319" s="134" t="s">
        <v>1124</v>
      </c>
      <c r="B319" s="134" t="s">
        <v>877</v>
      </c>
      <c r="C319" s="134" t="s">
        <v>915</v>
      </c>
      <c r="D319" s="135">
        <v>6.65</v>
      </c>
      <c r="E319" s="135">
        <v>1</v>
      </c>
      <c r="H319" t="s">
        <v>1123</v>
      </c>
      <c r="I319" t="s">
        <v>965</v>
      </c>
      <c r="J319" t="s">
        <v>916</v>
      </c>
      <c r="K319">
        <v>5.93</v>
      </c>
      <c r="L319">
        <v>1</v>
      </c>
    </row>
    <row r="320" spans="1:12" ht="30" x14ac:dyDescent="0.25">
      <c r="A320" s="134" t="s">
        <v>1124</v>
      </c>
      <c r="B320" s="134" t="s">
        <v>966</v>
      </c>
      <c r="C320" s="134" t="s">
        <v>995</v>
      </c>
      <c r="D320" s="135">
        <v>0</v>
      </c>
      <c r="E320" s="135">
        <v>1</v>
      </c>
      <c r="H320" t="s">
        <v>1123</v>
      </c>
      <c r="I320" t="s">
        <v>557</v>
      </c>
      <c r="J320" t="s">
        <v>916</v>
      </c>
      <c r="K320">
        <v>2.0299999999999998</v>
      </c>
      <c r="L320">
        <v>1</v>
      </c>
    </row>
    <row r="321" spans="1:12" x14ac:dyDescent="0.25">
      <c r="A321" s="134" t="s">
        <v>1124</v>
      </c>
      <c r="B321" s="134" t="s">
        <v>887</v>
      </c>
      <c r="C321" s="134" t="s">
        <v>995</v>
      </c>
      <c r="D321" s="135">
        <v>5.5</v>
      </c>
      <c r="E321" s="135">
        <v>1</v>
      </c>
      <c r="H321" t="s">
        <v>1123</v>
      </c>
      <c r="I321" t="s">
        <v>1016</v>
      </c>
      <c r="J321" t="s">
        <v>916</v>
      </c>
      <c r="K321">
        <v>6.23</v>
      </c>
      <c r="L321">
        <v>1</v>
      </c>
    </row>
    <row r="322" spans="1:12" x14ac:dyDescent="0.25">
      <c r="A322" s="134" t="s">
        <v>1124</v>
      </c>
      <c r="B322" s="134" t="s">
        <v>1126</v>
      </c>
      <c r="C322" s="134" t="s">
        <v>857</v>
      </c>
      <c r="D322" s="135">
        <v>7.35</v>
      </c>
      <c r="E322" s="135">
        <v>1</v>
      </c>
      <c r="H322" t="s">
        <v>1123</v>
      </c>
      <c r="I322" t="s">
        <v>909</v>
      </c>
      <c r="J322" t="s">
        <v>916</v>
      </c>
      <c r="K322">
        <v>5.45</v>
      </c>
      <c r="L322">
        <v>1.1000000000000001</v>
      </c>
    </row>
    <row r="323" spans="1:12" x14ac:dyDescent="0.25">
      <c r="A323" s="134" t="s">
        <v>1124</v>
      </c>
      <c r="B323" s="134" t="s">
        <v>869</v>
      </c>
      <c r="C323" s="134" t="s">
        <v>860</v>
      </c>
      <c r="D323" s="135">
        <v>5.34</v>
      </c>
      <c r="E323" s="135">
        <v>1</v>
      </c>
      <c r="H323" t="s">
        <v>1123</v>
      </c>
      <c r="I323" t="s">
        <v>884</v>
      </c>
      <c r="J323" t="s">
        <v>975</v>
      </c>
      <c r="K323">
        <v>5.75</v>
      </c>
      <c r="L323">
        <v>1.2</v>
      </c>
    </row>
    <row r="324" spans="1:12" x14ac:dyDescent="0.25">
      <c r="A324" s="134" t="s">
        <v>1124</v>
      </c>
      <c r="B324" s="134" t="s">
        <v>893</v>
      </c>
      <c r="C324" s="134" t="s">
        <v>860</v>
      </c>
      <c r="D324" s="135">
        <v>5.33</v>
      </c>
      <c r="E324" s="135">
        <v>1</v>
      </c>
      <c r="H324" t="s">
        <v>1123</v>
      </c>
      <c r="I324" t="s">
        <v>964</v>
      </c>
      <c r="J324" t="s">
        <v>862</v>
      </c>
      <c r="K324">
        <v>6.26</v>
      </c>
      <c r="L324">
        <v>1</v>
      </c>
    </row>
    <row r="325" spans="1:12" x14ac:dyDescent="0.25">
      <c r="A325" s="134" t="s">
        <v>1124</v>
      </c>
      <c r="B325" s="134" t="s">
        <v>1052</v>
      </c>
      <c r="C325" s="134" t="s">
        <v>860</v>
      </c>
      <c r="D325" s="135">
        <v>3.62</v>
      </c>
      <c r="E325" s="135">
        <v>0.8</v>
      </c>
      <c r="H325" t="s">
        <v>1123</v>
      </c>
      <c r="I325" t="s">
        <v>1040</v>
      </c>
      <c r="J325" t="s">
        <v>868</v>
      </c>
      <c r="K325">
        <v>6.03</v>
      </c>
      <c r="L325">
        <v>1</v>
      </c>
    </row>
    <row r="326" spans="1:12" ht="30" x14ac:dyDescent="0.25">
      <c r="A326" s="134" t="s">
        <v>1124</v>
      </c>
      <c r="B326" s="134" t="s">
        <v>921</v>
      </c>
      <c r="C326" s="134" t="s">
        <v>866</v>
      </c>
      <c r="D326" s="135">
        <v>6.2</v>
      </c>
      <c r="E326" s="135">
        <v>1</v>
      </c>
      <c r="H326" t="s">
        <v>1123</v>
      </c>
      <c r="I326" t="s">
        <v>1047</v>
      </c>
      <c r="J326" t="s">
        <v>868</v>
      </c>
      <c r="K326">
        <v>7.74</v>
      </c>
      <c r="L326">
        <v>1</v>
      </c>
    </row>
    <row r="327" spans="1:12" x14ac:dyDescent="0.25">
      <c r="A327" s="134" t="s">
        <v>1124</v>
      </c>
      <c r="B327" s="134" t="s">
        <v>1014</v>
      </c>
      <c r="C327" s="134" t="s">
        <v>871</v>
      </c>
      <c r="D327" s="135">
        <v>4.7</v>
      </c>
      <c r="E327" s="135">
        <v>1</v>
      </c>
      <c r="H327" t="s">
        <v>1123</v>
      </c>
      <c r="I327" t="s">
        <v>1095</v>
      </c>
      <c r="J327" t="s">
        <v>868</v>
      </c>
      <c r="K327">
        <v>5.21</v>
      </c>
      <c r="L327">
        <v>1</v>
      </c>
    </row>
    <row r="328" spans="1:12" x14ac:dyDescent="0.25">
      <c r="A328" s="134" t="s">
        <v>1124</v>
      </c>
      <c r="B328" s="134" t="s">
        <v>865</v>
      </c>
      <c r="C328" s="134" t="s">
        <v>871</v>
      </c>
      <c r="D328" s="135">
        <v>2.36</v>
      </c>
      <c r="E328" s="135">
        <v>1</v>
      </c>
      <c r="H328" t="s">
        <v>1123</v>
      </c>
      <c r="I328" t="s">
        <v>918</v>
      </c>
      <c r="J328" t="s">
        <v>873</v>
      </c>
      <c r="K328">
        <v>2.92</v>
      </c>
      <c r="L328">
        <v>1</v>
      </c>
    </row>
    <row r="329" spans="1:12" x14ac:dyDescent="0.25">
      <c r="A329" s="134" t="s">
        <v>1124</v>
      </c>
      <c r="B329" s="134" t="s">
        <v>932</v>
      </c>
      <c r="C329" s="134" t="s">
        <v>871</v>
      </c>
      <c r="D329" s="135">
        <v>5.08</v>
      </c>
      <c r="E329" s="135">
        <v>1</v>
      </c>
      <c r="H329" t="s">
        <v>1123</v>
      </c>
      <c r="I329" t="s">
        <v>1127</v>
      </c>
      <c r="J329" t="s">
        <v>873</v>
      </c>
      <c r="K329">
        <v>6.17</v>
      </c>
      <c r="L329">
        <v>1.1000000000000001</v>
      </c>
    </row>
    <row r="330" spans="1:12" x14ac:dyDescent="0.25">
      <c r="A330" s="134" t="s">
        <v>1124</v>
      </c>
      <c r="B330" s="134" t="s">
        <v>925</v>
      </c>
      <c r="C330" s="134" t="s">
        <v>871</v>
      </c>
      <c r="D330" s="135">
        <v>2.4700000000000002</v>
      </c>
      <c r="E330" s="135">
        <v>0.8</v>
      </c>
      <c r="H330" t="s">
        <v>1123</v>
      </c>
      <c r="I330" t="s">
        <v>922</v>
      </c>
      <c r="J330" t="s">
        <v>873</v>
      </c>
      <c r="K330">
        <v>6.2</v>
      </c>
      <c r="L330">
        <v>1</v>
      </c>
    </row>
    <row r="331" spans="1:12" x14ac:dyDescent="0.25">
      <c r="A331" s="134" t="s">
        <v>1124</v>
      </c>
      <c r="B331" s="134" t="s">
        <v>907</v>
      </c>
      <c r="C331" s="134" t="s">
        <v>871</v>
      </c>
      <c r="D331" s="135">
        <v>5.45</v>
      </c>
      <c r="E331" s="135">
        <v>1</v>
      </c>
      <c r="H331" t="s">
        <v>1123</v>
      </c>
      <c r="I331" t="s">
        <v>934</v>
      </c>
      <c r="J331" t="s">
        <v>873</v>
      </c>
      <c r="K331">
        <v>5.08</v>
      </c>
      <c r="L331">
        <v>1</v>
      </c>
    </row>
    <row r="332" spans="1:12" x14ac:dyDescent="0.25">
      <c r="A332" s="134" t="s">
        <v>1124</v>
      </c>
      <c r="B332" s="134" t="s">
        <v>1076</v>
      </c>
      <c r="C332" s="134" t="s">
        <v>871</v>
      </c>
      <c r="D332" s="135">
        <v>4.17</v>
      </c>
      <c r="E332" s="135">
        <v>0.8</v>
      </c>
      <c r="H332" t="s">
        <v>1123</v>
      </c>
      <c r="I332" t="s">
        <v>1070</v>
      </c>
      <c r="J332" t="s">
        <v>880</v>
      </c>
      <c r="K332">
        <v>5.36</v>
      </c>
      <c r="L332">
        <v>1</v>
      </c>
    </row>
    <row r="333" spans="1:12" x14ac:dyDescent="0.25">
      <c r="A333" s="134" t="s">
        <v>1124</v>
      </c>
      <c r="B333" s="134" t="s">
        <v>955</v>
      </c>
      <c r="C333" s="134" t="s">
        <v>871</v>
      </c>
      <c r="D333" s="135">
        <v>3.11</v>
      </c>
      <c r="E333" s="135">
        <v>0.8</v>
      </c>
      <c r="H333" t="s">
        <v>1123</v>
      </c>
      <c r="I333" t="s">
        <v>943</v>
      </c>
      <c r="J333" t="s">
        <v>880</v>
      </c>
      <c r="K333">
        <v>4.3899999999999997</v>
      </c>
      <c r="L333">
        <v>1</v>
      </c>
    </row>
    <row r="334" spans="1:12" ht="30" x14ac:dyDescent="0.25">
      <c r="A334" s="134" t="s">
        <v>1124</v>
      </c>
      <c r="B334" s="134" t="s">
        <v>976</v>
      </c>
      <c r="C334" s="134" t="s">
        <v>871</v>
      </c>
      <c r="D334" s="135">
        <v>0</v>
      </c>
      <c r="E334" s="135">
        <v>0.8</v>
      </c>
      <c r="H334" t="s">
        <v>1123</v>
      </c>
      <c r="I334" t="s">
        <v>876</v>
      </c>
      <c r="J334" t="s">
        <v>880</v>
      </c>
      <c r="K334">
        <v>5.9</v>
      </c>
      <c r="L334">
        <v>1</v>
      </c>
    </row>
    <row r="335" spans="1:12" x14ac:dyDescent="0.25">
      <c r="A335" s="134" t="s">
        <v>1124</v>
      </c>
      <c r="B335" s="134" t="s">
        <v>946</v>
      </c>
      <c r="C335" s="134" t="s">
        <v>871</v>
      </c>
      <c r="D335" s="135">
        <v>5.51</v>
      </c>
      <c r="E335" s="135">
        <v>1</v>
      </c>
      <c r="H335" t="s">
        <v>1128</v>
      </c>
      <c r="I335" t="s">
        <v>850</v>
      </c>
      <c r="J335" t="s">
        <v>1129</v>
      </c>
      <c r="K335">
        <v>5.83</v>
      </c>
      <c r="L335">
        <v>1.78</v>
      </c>
    </row>
    <row r="336" spans="1:12" x14ac:dyDescent="0.25">
      <c r="A336" s="134" t="s">
        <v>1124</v>
      </c>
      <c r="B336" s="134" t="s">
        <v>897</v>
      </c>
      <c r="C336" s="134" t="s">
        <v>871</v>
      </c>
      <c r="D336" s="135">
        <v>2.2599999999999998</v>
      </c>
      <c r="E336" s="135">
        <v>1</v>
      </c>
      <c r="H336" t="s">
        <v>1128</v>
      </c>
      <c r="I336" t="s">
        <v>922</v>
      </c>
      <c r="J336" t="s">
        <v>858</v>
      </c>
      <c r="K336">
        <v>6.2</v>
      </c>
      <c r="L336">
        <v>1.1000000000000001</v>
      </c>
    </row>
    <row r="337" spans="1:12" x14ac:dyDescent="0.25">
      <c r="A337" s="134" t="s">
        <v>1124</v>
      </c>
      <c r="B337" s="134" t="s">
        <v>1083</v>
      </c>
      <c r="C337" s="134" t="s">
        <v>871</v>
      </c>
      <c r="D337" s="135">
        <v>6.43</v>
      </c>
      <c r="E337" s="135">
        <v>1</v>
      </c>
      <c r="H337" t="s">
        <v>1128</v>
      </c>
      <c r="I337" t="s">
        <v>884</v>
      </c>
      <c r="J337" t="s">
        <v>858</v>
      </c>
      <c r="K337">
        <v>5.75</v>
      </c>
      <c r="L337">
        <v>1.2</v>
      </c>
    </row>
    <row r="338" spans="1:12" x14ac:dyDescent="0.25">
      <c r="A338" s="134" t="s">
        <v>1124</v>
      </c>
      <c r="B338" s="134" t="s">
        <v>978</v>
      </c>
      <c r="C338" s="134" t="s">
        <v>871</v>
      </c>
      <c r="D338" s="135">
        <v>6.23</v>
      </c>
      <c r="E338" s="135">
        <v>1</v>
      </c>
      <c r="H338" t="s">
        <v>1128</v>
      </c>
      <c r="I338" t="s">
        <v>898</v>
      </c>
      <c r="J338" t="s">
        <v>868</v>
      </c>
      <c r="K338">
        <v>2.2599999999999998</v>
      </c>
      <c r="L338">
        <v>1</v>
      </c>
    </row>
    <row r="339" spans="1:12" x14ac:dyDescent="0.25">
      <c r="A339" s="134" t="s">
        <v>1124</v>
      </c>
      <c r="B339" s="134" t="s">
        <v>979</v>
      </c>
      <c r="C339" s="134" t="s">
        <v>871</v>
      </c>
      <c r="D339" s="135">
        <v>5.47</v>
      </c>
      <c r="E339" s="135">
        <v>1</v>
      </c>
      <c r="H339" t="s">
        <v>1128</v>
      </c>
      <c r="I339" t="s">
        <v>864</v>
      </c>
      <c r="J339" t="s">
        <v>873</v>
      </c>
      <c r="K339">
        <v>5.97</v>
      </c>
      <c r="L339">
        <v>1</v>
      </c>
    </row>
    <row r="340" spans="1:12" x14ac:dyDescent="0.25">
      <c r="A340" s="134" t="s">
        <v>1124</v>
      </c>
      <c r="B340" s="134" t="s">
        <v>889</v>
      </c>
      <c r="C340" s="134" t="s">
        <v>871</v>
      </c>
      <c r="D340" s="135">
        <v>6.78</v>
      </c>
      <c r="E340" s="135">
        <v>1</v>
      </c>
      <c r="H340" t="s">
        <v>1128</v>
      </c>
      <c r="I340" t="s">
        <v>1112</v>
      </c>
      <c r="J340" t="s">
        <v>873</v>
      </c>
      <c r="K340">
        <v>5.17</v>
      </c>
      <c r="L340">
        <v>1.1000000000000001</v>
      </c>
    </row>
    <row r="341" spans="1:12" x14ac:dyDescent="0.25">
      <c r="A341" s="134" t="s">
        <v>1124</v>
      </c>
      <c r="B341" s="134" t="s">
        <v>1041</v>
      </c>
      <c r="C341" s="134" t="s">
        <v>878</v>
      </c>
      <c r="D341" s="135">
        <v>3.6</v>
      </c>
      <c r="E341" s="135">
        <v>0.8</v>
      </c>
      <c r="H341" t="s">
        <v>1128</v>
      </c>
      <c r="I341" t="s">
        <v>260</v>
      </c>
      <c r="J341" t="s">
        <v>873</v>
      </c>
      <c r="K341">
        <v>2.5</v>
      </c>
      <c r="L341">
        <v>0.8</v>
      </c>
    </row>
    <row r="342" spans="1:12" ht="30" x14ac:dyDescent="0.25">
      <c r="A342" s="134" t="s">
        <v>1124</v>
      </c>
      <c r="B342" s="134" t="s">
        <v>1099</v>
      </c>
      <c r="C342" s="134" t="s">
        <v>878</v>
      </c>
      <c r="D342" s="135">
        <v>2.6</v>
      </c>
      <c r="E342" s="135">
        <v>1</v>
      </c>
      <c r="H342" t="s">
        <v>1128</v>
      </c>
      <c r="I342" t="s">
        <v>262</v>
      </c>
      <c r="J342" t="s">
        <v>873</v>
      </c>
      <c r="K342">
        <v>3.34</v>
      </c>
      <c r="L342">
        <v>0.8</v>
      </c>
    </row>
    <row r="343" spans="1:12" x14ac:dyDescent="0.25">
      <c r="A343" s="134" t="s">
        <v>1124</v>
      </c>
      <c r="B343" s="134" t="s">
        <v>990</v>
      </c>
      <c r="C343" s="134" t="s">
        <v>878</v>
      </c>
      <c r="D343" s="135">
        <v>3.11</v>
      </c>
      <c r="E343" s="135">
        <v>1</v>
      </c>
      <c r="H343" t="s">
        <v>1128</v>
      </c>
      <c r="I343" t="s">
        <v>249</v>
      </c>
      <c r="J343" t="s">
        <v>873</v>
      </c>
      <c r="K343">
        <v>3.62</v>
      </c>
      <c r="L343">
        <v>0.8</v>
      </c>
    </row>
    <row r="344" spans="1:12" x14ac:dyDescent="0.25">
      <c r="A344" s="134" t="s">
        <v>1124</v>
      </c>
      <c r="B344" s="134" t="s">
        <v>1130</v>
      </c>
      <c r="C344" s="134" t="s">
        <v>878</v>
      </c>
      <c r="D344" s="135">
        <v>4.7</v>
      </c>
      <c r="E344" s="135">
        <v>0.8</v>
      </c>
      <c r="H344" t="s">
        <v>1128</v>
      </c>
      <c r="I344" t="s">
        <v>1018</v>
      </c>
      <c r="J344" t="s">
        <v>873</v>
      </c>
      <c r="K344">
        <v>5.18</v>
      </c>
      <c r="L344">
        <v>1</v>
      </c>
    </row>
    <row r="345" spans="1:12" ht="30" x14ac:dyDescent="0.25">
      <c r="A345" s="134" t="s">
        <v>1124</v>
      </c>
      <c r="B345" s="134" t="s">
        <v>1086</v>
      </c>
      <c r="C345" s="134" t="s">
        <v>878</v>
      </c>
      <c r="D345" s="135">
        <v>6.48</v>
      </c>
      <c r="E345" s="135">
        <v>1</v>
      </c>
      <c r="H345" t="s">
        <v>1128</v>
      </c>
      <c r="I345" t="s">
        <v>934</v>
      </c>
      <c r="J345" t="s">
        <v>873</v>
      </c>
      <c r="K345">
        <v>5.08</v>
      </c>
      <c r="L345">
        <v>1</v>
      </c>
    </row>
    <row r="346" spans="1:12" x14ac:dyDescent="0.25">
      <c r="A346" s="134" t="s">
        <v>1124</v>
      </c>
      <c r="B346" s="134" t="s">
        <v>1131</v>
      </c>
      <c r="C346" s="134" t="s">
        <v>878</v>
      </c>
      <c r="D346" s="135">
        <v>2.5</v>
      </c>
      <c r="E346" s="135">
        <v>0.8</v>
      </c>
      <c r="H346" t="s">
        <v>1128</v>
      </c>
      <c r="I346" t="s">
        <v>1046</v>
      </c>
      <c r="J346" t="s">
        <v>873</v>
      </c>
      <c r="K346">
        <v>2.6</v>
      </c>
      <c r="L346">
        <v>1</v>
      </c>
    </row>
    <row r="347" spans="1:12" x14ac:dyDescent="0.25">
      <c r="A347" s="134" t="s">
        <v>1132</v>
      </c>
      <c r="B347" s="134" t="s">
        <v>847</v>
      </c>
      <c r="C347" s="134" t="s">
        <v>1001</v>
      </c>
      <c r="D347" s="135">
        <v>5.83</v>
      </c>
      <c r="E347" s="135">
        <v>1.59</v>
      </c>
      <c r="H347" t="s">
        <v>1128</v>
      </c>
      <c r="I347" t="s">
        <v>867</v>
      </c>
      <c r="J347" t="s">
        <v>880</v>
      </c>
      <c r="K347">
        <v>2.36</v>
      </c>
      <c r="L347">
        <v>1</v>
      </c>
    </row>
    <row r="348" spans="1:12" x14ac:dyDescent="0.25">
      <c r="A348" s="134" t="s">
        <v>1132</v>
      </c>
      <c r="B348" s="134" t="s">
        <v>865</v>
      </c>
      <c r="C348" s="134" t="s">
        <v>915</v>
      </c>
      <c r="D348" s="135">
        <v>2.36</v>
      </c>
      <c r="E348" s="135">
        <v>1</v>
      </c>
      <c r="H348" t="s">
        <v>1128</v>
      </c>
      <c r="I348" t="s">
        <v>861</v>
      </c>
      <c r="J348" t="s">
        <v>880</v>
      </c>
      <c r="K348">
        <v>6.95</v>
      </c>
      <c r="L348">
        <v>1</v>
      </c>
    </row>
    <row r="349" spans="1:12" x14ac:dyDescent="0.25">
      <c r="A349" s="134" t="s">
        <v>1132</v>
      </c>
      <c r="B349" s="134" t="s">
        <v>917</v>
      </c>
      <c r="C349" s="134" t="s">
        <v>866</v>
      </c>
      <c r="D349" s="135">
        <v>2.92</v>
      </c>
      <c r="E349" s="135">
        <v>1</v>
      </c>
      <c r="H349" t="s">
        <v>1128</v>
      </c>
      <c r="I349" t="s">
        <v>1133</v>
      </c>
      <c r="J349" t="s">
        <v>880</v>
      </c>
      <c r="K349">
        <v>6.98</v>
      </c>
      <c r="L349">
        <v>1</v>
      </c>
    </row>
    <row r="350" spans="1:12" ht="30" x14ac:dyDescent="0.25">
      <c r="A350" s="134" t="s">
        <v>1132</v>
      </c>
      <c r="B350" s="134" t="s">
        <v>921</v>
      </c>
      <c r="C350" s="134" t="s">
        <v>866</v>
      </c>
      <c r="D350" s="135">
        <v>6.2</v>
      </c>
      <c r="E350" s="135">
        <v>1</v>
      </c>
      <c r="H350" t="s">
        <v>1128</v>
      </c>
      <c r="I350" t="s">
        <v>892</v>
      </c>
      <c r="J350" t="s">
        <v>880</v>
      </c>
      <c r="K350">
        <v>5.3</v>
      </c>
      <c r="L350">
        <v>1</v>
      </c>
    </row>
    <row r="351" spans="1:12" x14ac:dyDescent="0.25">
      <c r="A351" s="134" t="s">
        <v>1132</v>
      </c>
      <c r="B351" s="134" t="s">
        <v>907</v>
      </c>
      <c r="C351" s="134" t="s">
        <v>871</v>
      </c>
      <c r="D351" s="135">
        <v>5.45</v>
      </c>
      <c r="E351" s="135">
        <v>1</v>
      </c>
      <c r="H351" t="s">
        <v>1128</v>
      </c>
      <c r="I351" t="s">
        <v>1047</v>
      </c>
      <c r="J351" t="s">
        <v>880</v>
      </c>
      <c r="K351">
        <v>7.74</v>
      </c>
      <c r="L351">
        <v>1</v>
      </c>
    </row>
    <row r="352" spans="1:12" x14ac:dyDescent="0.25">
      <c r="A352" s="134" t="s">
        <v>1132</v>
      </c>
      <c r="B352" s="134" t="s">
        <v>932</v>
      </c>
      <c r="C352" s="134" t="s">
        <v>871</v>
      </c>
      <c r="D352" s="135">
        <v>5.08</v>
      </c>
      <c r="E352" s="135">
        <v>1</v>
      </c>
      <c r="H352" t="s">
        <v>1128</v>
      </c>
      <c r="I352" t="s">
        <v>1116</v>
      </c>
      <c r="J352" t="s">
        <v>880</v>
      </c>
      <c r="K352">
        <v>7</v>
      </c>
      <c r="L352">
        <v>1</v>
      </c>
    </row>
    <row r="353" spans="1:12" x14ac:dyDescent="0.25">
      <c r="A353" s="134" t="s">
        <v>1132</v>
      </c>
      <c r="B353" s="134" t="s">
        <v>887</v>
      </c>
      <c r="C353" s="134" t="s">
        <v>871</v>
      </c>
      <c r="D353" s="135">
        <v>5.5</v>
      </c>
      <c r="E353" s="135">
        <v>1</v>
      </c>
      <c r="H353" t="s">
        <v>1128</v>
      </c>
      <c r="I353" t="s">
        <v>888</v>
      </c>
      <c r="J353" t="s">
        <v>880</v>
      </c>
      <c r="K353">
        <v>5.5</v>
      </c>
      <c r="L353">
        <v>1</v>
      </c>
    </row>
    <row r="354" spans="1:12" x14ac:dyDescent="0.25">
      <c r="A354" s="134" t="s">
        <v>1132</v>
      </c>
      <c r="B354" s="134" t="s">
        <v>942</v>
      </c>
      <c r="C354" s="134" t="s">
        <v>871</v>
      </c>
      <c r="D354" s="135">
        <v>4.3899999999999997</v>
      </c>
      <c r="E354" s="135">
        <v>1</v>
      </c>
      <c r="H354" t="s">
        <v>1128</v>
      </c>
      <c r="I354" t="s">
        <v>993</v>
      </c>
      <c r="J354" t="s">
        <v>880</v>
      </c>
      <c r="K354">
        <v>7.6</v>
      </c>
      <c r="L354">
        <v>1</v>
      </c>
    </row>
    <row r="355" spans="1:12" x14ac:dyDescent="0.25">
      <c r="A355" s="134" t="s">
        <v>1132</v>
      </c>
      <c r="B355" s="134" t="s">
        <v>883</v>
      </c>
      <c r="C355" s="134" t="s">
        <v>878</v>
      </c>
      <c r="D355" s="135">
        <v>5.75</v>
      </c>
      <c r="E355" s="135">
        <v>1</v>
      </c>
      <c r="H355" t="s">
        <v>1128</v>
      </c>
      <c r="I355" t="s">
        <v>874</v>
      </c>
      <c r="J355" t="s">
        <v>880</v>
      </c>
      <c r="K355">
        <v>6.3</v>
      </c>
      <c r="L355">
        <v>1</v>
      </c>
    </row>
    <row r="356" spans="1:12" x14ac:dyDescent="0.25">
      <c r="A356" s="134" t="s">
        <v>1134</v>
      </c>
      <c r="B356" s="134" t="s">
        <v>865</v>
      </c>
      <c r="C356" s="134" t="s">
        <v>1057</v>
      </c>
      <c r="D356" s="135">
        <v>2.36</v>
      </c>
      <c r="E356" s="135">
        <v>1</v>
      </c>
      <c r="H356" t="s">
        <v>1128</v>
      </c>
      <c r="I356" t="s">
        <v>1008</v>
      </c>
      <c r="J356" t="s">
        <v>880</v>
      </c>
      <c r="K356">
        <v>5.99</v>
      </c>
      <c r="L356">
        <v>1</v>
      </c>
    </row>
    <row r="357" spans="1:12" x14ac:dyDescent="0.25">
      <c r="A357" s="134" t="s">
        <v>1134</v>
      </c>
      <c r="B357" s="134" t="s">
        <v>932</v>
      </c>
      <c r="C357" s="134" t="s">
        <v>1135</v>
      </c>
      <c r="D357" s="135">
        <v>5.08</v>
      </c>
      <c r="E357" s="135">
        <v>1</v>
      </c>
      <c r="H357" t="s">
        <v>1128</v>
      </c>
      <c r="I357" t="s">
        <v>1071</v>
      </c>
      <c r="J357" t="s">
        <v>880</v>
      </c>
      <c r="K357">
        <v>3.74</v>
      </c>
      <c r="L357">
        <v>1</v>
      </c>
    </row>
    <row r="358" spans="1:12" x14ac:dyDescent="0.25">
      <c r="A358" s="134" t="s">
        <v>1134</v>
      </c>
      <c r="B358" s="134" t="s">
        <v>847</v>
      </c>
      <c r="C358" s="134" t="s">
        <v>911</v>
      </c>
      <c r="D358" s="135">
        <v>5.83</v>
      </c>
      <c r="E358" s="135">
        <v>1.1000000000000001</v>
      </c>
      <c r="H358" t="s">
        <v>1136</v>
      </c>
      <c r="I358" t="s">
        <v>850</v>
      </c>
      <c r="J358" t="s">
        <v>1137</v>
      </c>
      <c r="K358">
        <v>5.83</v>
      </c>
      <c r="L358">
        <v>1</v>
      </c>
    </row>
    <row r="359" spans="1:12" x14ac:dyDescent="0.25">
      <c r="A359" s="134" t="s">
        <v>1134</v>
      </c>
      <c r="B359" s="134" t="s">
        <v>907</v>
      </c>
      <c r="C359" s="134" t="s">
        <v>853</v>
      </c>
      <c r="D359" s="135">
        <v>5.45</v>
      </c>
      <c r="E359" s="135">
        <v>1.2</v>
      </c>
      <c r="H359" t="s">
        <v>1136</v>
      </c>
      <c r="I359" t="s">
        <v>872</v>
      </c>
      <c r="J359" t="s">
        <v>1107</v>
      </c>
      <c r="K359">
        <v>4.6500000000000004</v>
      </c>
      <c r="L359">
        <v>1</v>
      </c>
    </row>
    <row r="360" spans="1:12" ht="30" x14ac:dyDescent="0.25">
      <c r="A360" s="134" t="s">
        <v>1134</v>
      </c>
      <c r="B360" s="134" t="s">
        <v>921</v>
      </c>
      <c r="C360" s="134" t="s">
        <v>995</v>
      </c>
      <c r="D360" s="135">
        <v>6.2</v>
      </c>
      <c r="E360" s="135">
        <v>1</v>
      </c>
      <c r="H360" t="s">
        <v>1136</v>
      </c>
      <c r="I360" t="s">
        <v>922</v>
      </c>
      <c r="J360" t="s">
        <v>1138</v>
      </c>
      <c r="K360">
        <v>6.2</v>
      </c>
      <c r="L360">
        <v>1</v>
      </c>
    </row>
    <row r="361" spans="1:12" x14ac:dyDescent="0.25">
      <c r="A361" s="134" t="s">
        <v>1134</v>
      </c>
      <c r="B361" s="134" t="s">
        <v>1139</v>
      </c>
      <c r="C361" s="134" t="s">
        <v>995</v>
      </c>
      <c r="D361" s="135">
        <v>0</v>
      </c>
      <c r="E361" s="135">
        <v>1</v>
      </c>
      <c r="H361" t="s">
        <v>1136</v>
      </c>
      <c r="I361" t="s">
        <v>934</v>
      </c>
      <c r="J361" t="s">
        <v>862</v>
      </c>
      <c r="K361">
        <v>5.08</v>
      </c>
      <c r="L361">
        <v>1</v>
      </c>
    </row>
    <row r="362" spans="1:12" x14ac:dyDescent="0.25">
      <c r="A362" s="134" t="s">
        <v>1134</v>
      </c>
      <c r="B362" s="134" t="s">
        <v>870</v>
      </c>
      <c r="C362" s="134" t="s">
        <v>857</v>
      </c>
      <c r="D362" s="135">
        <v>4.6500000000000004</v>
      </c>
      <c r="E362" s="135">
        <v>1</v>
      </c>
      <c r="H362" t="s">
        <v>1136</v>
      </c>
      <c r="I362" t="s">
        <v>876</v>
      </c>
      <c r="J362" t="s">
        <v>873</v>
      </c>
      <c r="K362">
        <v>5.9</v>
      </c>
      <c r="L362">
        <v>1</v>
      </c>
    </row>
    <row r="363" spans="1:12" x14ac:dyDescent="0.25">
      <c r="A363" s="134" t="s">
        <v>1134</v>
      </c>
      <c r="B363" s="134" t="s">
        <v>978</v>
      </c>
      <c r="C363" s="134" t="s">
        <v>860</v>
      </c>
      <c r="D363" s="135">
        <v>6.23</v>
      </c>
      <c r="E363" s="135">
        <v>1</v>
      </c>
      <c r="H363" t="s">
        <v>1136</v>
      </c>
      <c r="I363" t="s">
        <v>918</v>
      </c>
      <c r="J363" t="s">
        <v>880</v>
      </c>
      <c r="K363">
        <v>2.92</v>
      </c>
      <c r="L363">
        <v>1</v>
      </c>
    </row>
    <row r="364" spans="1:12" x14ac:dyDescent="0.25">
      <c r="A364" s="134" t="s">
        <v>1134</v>
      </c>
      <c r="B364" s="134" t="s">
        <v>917</v>
      </c>
      <c r="C364" s="134" t="s">
        <v>866</v>
      </c>
      <c r="D364" s="135">
        <v>2.92</v>
      </c>
      <c r="E364" s="135">
        <v>1</v>
      </c>
      <c r="H364" t="s">
        <v>1136</v>
      </c>
      <c r="I364" t="s">
        <v>867</v>
      </c>
      <c r="J364" t="s">
        <v>880</v>
      </c>
      <c r="K364">
        <v>2.36</v>
      </c>
      <c r="L364">
        <v>1</v>
      </c>
    </row>
    <row r="365" spans="1:12" ht="30" x14ac:dyDescent="0.25">
      <c r="A365" s="134" t="s">
        <v>1134</v>
      </c>
      <c r="B365" s="134" t="s">
        <v>877</v>
      </c>
      <c r="C365" s="134" t="s">
        <v>866</v>
      </c>
      <c r="D365" s="135">
        <v>6.65</v>
      </c>
      <c r="E365" s="135">
        <v>1</v>
      </c>
      <c r="H365" t="s">
        <v>1140</v>
      </c>
      <c r="I365" t="s">
        <v>850</v>
      </c>
      <c r="J365" t="s">
        <v>981</v>
      </c>
      <c r="K365">
        <v>5.83</v>
      </c>
      <c r="L365">
        <v>1.59</v>
      </c>
    </row>
    <row r="366" spans="1:12" x14ac:dyDescent="0.25">
      <c r="A366" s="134" t="s">
        <v>1134</v>
      </c>
      <c r="B366" s="134" t="s">
        <v>875</v>
      </c>
      <c r="C366" s="134" t="s">
        <v>866</v>
      </c>
      <c r="D366" s="135">
        <v>5.9</v>
      </c>
      <c r="E366" s="135">
        <v>1</v>
      </c>
      <c r="H366" t="s">
        <v>1140</v>
      </c>
      <c r="I366" t="s">
        <v>867</v>
      </c>
      <c r="J366" t="s">
        <v>916</v>
      </c>
      <c r="K366">
        <v>2.36</v>
      </c>
      <c r="L366">
        <v>1</v>
      </c>
    </row>
    <row r="367" spans="1:12" x14ac:dyDescent="0.25">
      <c r="A367" s="134" t="s">
        <v>1134</v>
      </c>
      <c r="B367" s="134" t="s">
        <v>897</v>
      </c>
      <c r="C367" s="134" t="s">
        <v>866</v>
      </c>
      <c r="D367" s="135">
        <v>2.2599999999999998</v>
      </c>
      <c r="E367" s="135">
        <v>1</v>
      </c>
      <c r="H367" t="s">
        <v>1140</v>
      </c>
      <c r="I367" t="s">
        <v>918</v>
      </c>
      <c r="J367" t="s">
        <v>868</v>
      </c>
      <c r="K367">
        <v>2.92</v>
      </c>
      <c r="L367">
        <v>1</v>
      </c>
    </row>
    <row r="368" spans="1:12" x14ac:dyDescent="0.25">
      <c r="A368" s="134" t="s">
        <v>1134</v>
      </c>
      <c r="B368" s="134" t="s">
        <v>1141</v>
      </c>
      <c r="C368" s="134" t="s">
        <v>866</v>
      </c>
      <c r="D368" s="135">
        <v>2.0499999999999998</v>
      </c>
      <c r="E368" s="135">
        <v>0.8</v>
      </c>
      <c r="H368" t="s">
        <v>1140</v>
      </c>
      <c r="I368" t="s">
        <v>922</v>
      </c>
      <c r="J368" t="s">
        <v>868</v>
      </c>
      <c r="K368">
        <v>6.2</v>
      </c>
      <c r="L368">
        <v>1</v>
      </c>
    </row>
    <row r="369" spans="1:12" x14ac:dyDescent="0.25">
      <c r="A369" s="134" t="s">
        <v>1134</v>
      </c>
      <c r="B369" s="134" t="s">
        <v>893</v>
      </c>
      <c r="C369" s="134" t="s">
        <v>871</v>
      </c>
      <c r="D369" s="135">
        <v>5.33</v>
      </c>
      <c r="E369" s="135">
        <v>1</v>
      </c>
      <c r="H369" t="s">
        <v>1140</v>
      </c>
      <c r="I369" t="s">
        <v>909</v>
      </c>
      <c r="J369" t="s">
        <v>873</v>
      </c>
      <c r="K369">
        <v>5.45</v>
      </c>
      <c r="L369">
        <v>1</v>
      </c>
    </row>
    <row r="370" spans="1:12" x14ac:dyDescent="0.25">
      <c r="A370" s="134" t="s">
        <v>1134</v>
      </c>
      <c r="B370" s="134" t="s">
        <v>990</v>
      </c>
      <c r="C370" s="134" t="s">
        <v>871</v>
      </c>
      <c r="D370" s="135">
        <v>3.11</v>
      </c>
      <c r="E370" s="135">
        <v>1</v>
      </c>
      <c r="H370" t="s">
        <v>1140</v>
      </c>
      <c r="I370" t="s">
        <v>934</v>
      </c>
      <c r="J370" t="s">
        <v>873</v>
      </c>
      <c r="K370">
        <v>5.08</v>
      </c>
      <c r="L370">
        <v>1</v>
      </c>
    </row>
    <row r="371" spans="1:12" x14ac:dyDescent="0.25">
      <c r="A371" s="134" t="s">
        <v>1134</v>
      </c>
      <c r="B371" s="134" t="s">
        <v>1142</v>
      </c>
      <c r="C371" s="134" t="s">
        <v>878</v>
      </c>
      <c r="D371" s="135">
        <v>0</v>
      </c>
      <c r="E371" s="135">
        <v>0.8</v>
      </c>
      <c r="H371" t="s">
        <v>1140</v>
      </c>
      <c r="I371" t="s">
        <v>888</v>
      </c>
      <c r="J371" t="s">
        <v>873</v>
      </c>
      <c r="K371">
        <v>5.5</v>
      </c>
      <c r="L371">
        <v>1</v>
      </c>
    </row>
    <row r="372" spans="1:12" x14ac:dyDescent="0.25">
      <c r="A372" s="134" t="s">
        <v>1143</v>
      </c>
      <c r="B372" s="134" t="s">
        <v>847</v>
      </c>
      <c r="C372" s="134" t="s">
        <v>1090</v>
      </c>
      <c r="D372" s="135">
        <v>5.83</v>
      </c>
      <c r="E372" s="135">
        <v>1</v>
      </c>
      <c r="H372" t="s">
        <v>1140</v>
      </c>
      <c r="I372" t="s">
        <v>943</v>
      </c>
      <c r="J372" t="s">
        <v>873</v>
      </c>
      <c r="K372">
        <v>4.3899999999999997</v>
      </c>
      <c r="L372">
        <v>1</v>
      </c>
    </row>
    <row r="373" spans="1:12" x14ac:dyDescent="0.25">
      <c r="A373" s="134" t="s">
        <v>1143</v>
      </c>
      <c r="B373" s="134" t="s">
        <v>978</v>
      </c>
      <c r="C373" s="134" t="s">
        <v>908</v>
      </c>
      <c r="D373" s="135">
        <v>6.23</v>
      </c>
      <c r="E373" s="135">
        <v>1</v>
      </c>
      <c r="H373" t="s">
        <v>1140</v>
      </c>
      <c r="I373" t="s">
        <v>884</v>
      </c>
      <c r="J373" t="s">
        <v>880</v>
      </c>
      <c r="K373">
        <v>5.75</v>
      </c>
      <c r="L373">
        <v>1</v>
      </c>
    </row>
    <row r="374" spans="1:12" x14ac:dyDescent="0.25">
      <c r="A374" s="134" t="s">
        <v>1143</v>
      </c>
      <c r="B374" s="134" t="s">
        <v>917</v>
      </c>
      <c r="C374" s="134" t="s">
        <v>908</v>
      </c>
      <c r="D374" s="135">
        <v>2.92</v>
      </c>
      <c r="E374" s="135">
        <v>1</v>
      </c>
    </row>
    <row r="375" spans="1:12" x14ac:dyDescent="0.25">
      <c r="A375" s="134" t="s">
        <v>1143</v>
      </c>
      <c r="B375" s="134" t="s">
        <v>925</v>
      </c>
      <c r="C375" s="134" t="s">
        <v>911</v>
      </c>
      <c r="D375" s="135">
        <v>2.4700000000000002</v>
      </c>
      <c r="E375" s="135">
        <v>0.8</v>
      </c>
    </row>
    <row r="376" spans="1:12" x14ac:dyDescent="0.25">
      <c r="A376" s="134" t="s">
        <v>1143</v>
      </c>
      <c r="B376" s="134" t="s">
        <v>907</v>
      </c>
      <c r="C376" s="134" t="s">
        <v>963</v>
      </c>
      <c r="D376" s="135">
        <v>5.45</v>
      </c>
      <c r="E376" s="135">
        <v>1</v>
      </c>
    </row>
    <row r="377" spans="1:12" ht="30" x14ac:dyDescent="0.25">
      <c r="A377" s="134" t="s">
        <v>1143</v>
      </c>
      <c r="B377" s="134" t="s">
        <v>977</v>
      </c>
      <c r="C377" s="134" t="s">
        <v>913</v>
      </c>
      <c r="D377" s="135">
        <v>3.47</v>
      </c>
      <c r="E377" s="135">
        <v>0.8</v>
      </c>
    </row>
    <row r="378" spans="1:12" x14ac:dyDescent="0.25">
      <c r="A378" s="134" t="s">
        <v>1143</v>
      </c>
      <c r="B378" s="134" t="s">
        <v>869</v>
      </c>
      <c r="C378" s="134" t="s">
        <v>995</v>
      </c>
      <c r="D378" s="135">
        <v>5.34</v>
      </c>
      <c r="E378" s="135">
        <v>1</v>
      </c>
    </row>
    <row r="379" spans="1:12" x14ac:dyDescent="0.25">
      <c r="A379" s="134" t="s">
        <v>1143</v>
      </c>
      <c r="B379" s="134" t="s">
        <v>932</v>
      </c>
      <c r="C379" s="134" t="s">
        <v>857</v>
      </c>
      <c r="D379" s="135">
        <v>5.08</v>
      </c>
      <c r="E379" s="135">
        <v>1</v>
      </c>
    </row>
    <row r="380" spans="1:12" ht="30" x14ac:dyDescent="0.25">
      <c r="A380" s="134" t="s">
        <v>1143</v>
      </c>
      <c r="B380" s="134" t="s">
        <v>1099</v>
      </c>
      <c r="C380" s="134" t="s">
        <v>860</v>
      </c>
      <c r="D380" s="135">
        <v>2.6</v>
      </c>
      <c r="E380" s="135">
        <v>1</v>
      </c>
    </row>
    <row r="381" spans="1:12" ht="30" x14ac:dyDescent="0.25">
      <c r="A381" s="134" t="s">
        <v>1143</v>
      </c>
      <c r="B381" s="134" t="s">
        <v>919</v>
      </c>
      <c r="C381" s="134" t="s">
        <v>866</v>
      </c>
      <c r="D381" s="135">
        <v>0</v>
      </c>
      <c r="E381" s="135">
        <v>1</v>
      </c>
    </row>
    <row r="382" spans="1:12" ht="30" x14ac:dyDescent="0.25">
      <c r="A382" s="134" t="s">
        <v>1143</v>
      </c>
      <c r="B382" s="134" t="s">
        <v>877</v>
      </c>
      <c r="C382" s="134" t="s">
        <v>866</v>
      </c>
      <c r="D382" s="135">
        <v>6.65</v>
      </c>
      <c r="E382" s="135">
        <v>1</v>
      </c>
    </row>
    <row r="383" spans="1:12" x14ac:dyDescent="0.25">
      <c r="A383" s="134" t="s">
        <v>1143</v>
      </c>
      <c r="B383" s="134" t="s">
        <v>938</v>
      </c>
      <c r="C383" s="134" t="s">
        <v>866</v>
      </c>
      <c r="D383" s="135">
        <v>5.47</v>
      </c>
      <c r="E383" s="135">
        <v>1</v>
      </c>
    </row>
    <row r="384" spans="1:12" x14ac:dyDescent="0.25">
      <c r="A384" s="134" t="s">
        <v>1143</v>
      </c>
      <c r="B384" s="134" t="s">
        <v>942</v>
      </c>
      <c r="C384" s="134" t="s">
        <v>866</v>
      </c>
      <c r="D384" s="135">
        <v>4.3899999999999997</v>
      </c>
      <c r="E384" s="135">
        <v>1</v>
      </c>
    </row>
    <row r="385" spans="1:5" x14ac:dyDescent="0.25">
      <c r="A385" s="134" t="s">
        <v>1143</v>
      </c>
      <c r="B385" s="134" t="s">
        <v>1076</v>
      </c>
      <c r="C385" s="134" t="s">
        <v>866</v>
      </c>
      <c r="D385" s="135">
        <v>4.17</v>
      </c>
      <c r="E385" s="135">
        <v>0.8</v>
      </c>
    </row>
    <row r="386" spans="1:5" x14ac:dyDescent="0.25">
      <c r="A386" s="134" t="s">
        <v>1143</v>
      </c>
      <c r="B386" s="134" t="s">
        <v>883</v>
      </c>
      <c r="C386" s="134" t="s">
        <v>871</v>
      </c>
      <c r="D386" s="135">
        <v>5.75</v>
      </c>
      <c r="E386" s="135">
        <v>1</v>
      </c>
    </row>
    <row r="387" spans="1:5" x14ac:dyDescent="0.25">
      <c r="A387" s="134" t="s">
        <v>1143</v>
      </c>
      <c r="B387" s="134" t="s">
        <v>1052</v>
      </c>
      <c r="C387" s="134" t="s">
        <v>871</v>
      </c>
      <c r="D387" s="135">
        <v>3.62</v>
      </c>
      <c r="E387" s="135">
        <v>0.8</v>
      </c>
    </row>
    <row r="388" spans="1:5" x14ac:dyDescent="0.25">
      <c r="A388" s="134" t="s">
        <v>1143</v>
      </c>
      <c r="B388" s="134" t="s">
        <v>955</v>
      </c>
      <c r="C388" s="134" t="s">
        <v>871</v>
      </c>
      <c r="D388" s="135">
        <v>3.11</v>
      </c>
      <c r="E388" s="135">
        <v>0.8</v>
      </c>
    </row>
    <row r="389" spans="1:5" x14ac:dyDescent="0.25">
      <c r="A389" s="134" t="s">
        <v>1143</v>
      </c>
      <c r="B389" s="134" t="s">
        <v>1144</v>
      </c>
      <c r="C389" s="134" t="s">
        <v>871</v>
      </c>
      <c r="D389" s="135">
        <v>3.34</v>
      </c>
      <c r="E389" s="135">
        <v>0.8</v>
      </c>
    </row>
    <row r="390" spans="1:5" x14ac:dyDescent="0.25">
      <c r="A390" s="134" t="s">
        <v>1143</v>
      </c>
      <c r="B390" s="134" t="s">
        <v>893</v>
      </c>
      <c r="C390" s="134" t="s">
        <v>871</v>
      </c>
      <c r="D390" s="135">
        <v>5.33</v>
      </c>
      <c r="E390" s="135">
        <v>1</v>
      </c>
    </row>
    <row r="391" spans="1:5" x14ac:dyDescent="0.25">
      <c r="A391" s="134" t="s">
        <v>1143</v>
      </c>
      <c r="B391" s="134" t="s">
        <v>1041</v>
      </c>
      <c r="C391" s="134" t="s">
        <v>871</v>
      </c>
      <c r="D391" s="135">
        <v>3.6</v>
      </c>
      <c r="E391" s="135">
        <v>0.8</v>
      </c>
    </row>
    <row r="392" spans="1:5" x14ac:dyDescent="0.25">
      <c r="A392" s="134" t="s">
        <v>1143</v>
      </c>
      <c r="B392" s="134" t="s">
        <v>1061</v>
      </c>
      <c r="C392" s="134" t="s">
        <v>871</v>
      </c>
      <c r="D392" s="135">
        <v>3.74</v>
      </c>
      <c r="E392" s="135">
        <v>1</v>
      </c>
    </row>
    <row r="393" spans="1:5" x14ac:dyDescent="0.25">
      <c r="A393" s="134" t="s">
        <v>1143</v>
      </c>
      <c r="B393" s="134" t="s">
        <v>887</v>
      </c>
      <c r="C393" s="134" t="s">
        <v>871</v>
      </c>
      <c r="D393" s="135">
        <v>5.5</v>
      </c>
      <c r="E393" s="135">
        <v>1</v>
      </c>
    </row>
    <row r="394" spans="1:5" x14ac:dyDescent="0.25">
      <c r="A394" s="134" t="s">
        <v>1143</v>
      </c>
      <c r="B394" s="134" t="s">
        <v>1053</v>
      </c>
      <c r="C394" s="134" t="s">
        <v>871</v>
      </c>
      <c r="D394" s="135">
        <v>4.7300000000000004</v>
      </c>
      <c r="E394" s="135">
        <v>0.8</v>
      </c>
    </row>
    <row r="395" spans="1:5" x14ac:dyDescent="0.25">
      <c r="A395" s="134" t="s">
        <v>1143</v>
      </c>
      <c r="B395" s="134" t="s">
        <v>1145</v>
      </c>
      <c r="C395" s="134" t="s">
        <v>871</v>
      </c>
      <c r="D395" s="135">
        <v>2.81</v>
      </c>
      <c r="E395" s="135">
        <v>0.8</v>
      </c>
    </row>
    <row r="396" spans="1:5" ht="30" x14ac:dyDescent="0.25">
      <c r="A396" s="134" t="s">
        <v>1143</v>
      </c>
      <c r="B396" s="134" t="s">
        <v>1086</v>
      </c>
      <c r="C396" s="134" t="s">
        <v>871</v>
      </c>
      <c r="D396" s="135">
        <v>6.48</v>
      </c>
      <c r="E396" s="135">
        <v>1</v>
      </c>
    </row>
    <row r="397" spans="1:5" ht="30" x14ac:dyDescent="0.25">
      <c r="A397" s="134" t="s">
        <v>1143</v>
      </c>
      <c r="B397" s="134" t="s">
        <v>921</v>
      </c>
      <c r="C397" s="134" t="s">
        <v>878</v>
      </c>
      <c r="D397" s="135">
        <v>6.2</v>
      </c>
      <c r="E397" s="135">
        <v>1</v>
      </c>
    </row>
    <row r="398" spans="1:5" x14ac:dyDescent="0.25">
      <c r="A398" s="134" t="s">
        <v>1143</v>
      </c>
      <c r="B398" s="134" t="s">
        <v>865</v>
      </c>
      <c r="C398" s="134" t="s">
        <v>878</v>
      </c>
      <c r="D398" s="135">
        <v>2.36</v>
      </c>
      <c r="E398" s="135">
        <v>1</v>
      </c>
    </row>
    <row r="399" spans="1:5" ht="30" x14ac:dyDescent="0.25">
      <c r="A399" s="134" t="s">
        <v>1143</v>
      </c>
      <c r="B399" s="134" t="s">
        <v>923</v>
      </c>
      <c r="C399" s="134" t="s">
        <v>878</v>
      </c>
      <c r="D399" s="135">
        <v>0</v>
      </c>
      <c r="E399" s="135">
        <v>0.8</v>
      </c>
    </row>
    <row r="400" spans="1:5" x14ac:dyDescent="0.25">
      <c r="A400" s="134" t="s">
        <v>1143</v>
      </c>
      <c r="B400" s="134" t="s">
        <v>1146</v>
      </c>
      <c r="C400" s="134" t="s">
        <v>878</v>
      </c>
      <c r="D400" s="135">
        <v>5.05</v>
      </c>
      <c r="E400" s="135">
        <v>1</v>
      </c>
    </row>
    <row r="401" spans="1:5" x14ac:dyDescent="0.25">
      <c r="A401" s="134" t="s">
        <v>1143</v>
      </c>
      <c r="B401" s="134" t="s">
        <v>1055</v>
      </c>
      <c r="C401" s="134" t="s">
        <v>878</v>
      </c>
      <c r="D401" s="135">
        <v>6.98</v>
      </c>
      <c r="E401" s="135">
        <v>1</v>
      </c>
    </row>
    <row r="402" spans="1:5" x14ac:dyDescent="0.25">
      <c r="A402" s="134" t="s">
        <v>1147</v>
      </c>
      <c r="B402" s="134" t="s">
        <v>847</v>
      </c>
      <c r="C402" s="134" t="s">
        <v>1001</v>
      </c>
      <c r="D402" s="135">
        <v>5.83</v>
      </c>
      <c r="E402" s="135">
        <v>1.59</v>
      </c>
    </row>
    <row r="403" spans="1:5" x14ac:dyDescent="0.25">
      <c r="A403" s="134" t="s">
        <v>1147</v>
      </c>
      <c r="B403" s="134" t="s">
        <v>865</v>
      </c>
      <c r="C403" s="134" t="s">
        <v>915</v>
      </c>
      <c r="D403" s="135">
        <v>2.36</v>
      </c>
      <c r="E403" s="135">
        <v>1</v>
      </c>
    </row>
    <row r="404" spans="1:5" x14ac:dyDescent="0.25">
      <c r="A404" s="134" t="s">
        <v>1147</v>
      </c>
      <c r="B404" s="134" t="s">
        <v>917</v>
      </c>
      <c r="C404" s="134" t="s">
        <v>866</v>
      </c>
      <c r="D404" s="135">
        <v>2.92</v>
      </c>
      <c r="E404" s="135">
        <v>1</v>
      </c>
    </row>
    <row r="405" spans="1:5" ht="30" x14ac:dyDescent="0.25">
      <c r="A405" s="134" t="s">
        <v>1147</v>
      </c>
      <c r="B405" s="134" t="s">
        <v>921</v>
      </c>
      <c r="C405" s="134" t="s">
        <v>866</v>
      </c>
      <c r="D405" s="135">
        <v>6.2</v>
      </c>
      <c r="E405" s="135">
        <v>1</v>
      </c>
    </row>
    <row r="406" spans="1:5" x14ac:dyDescent="0.25">
      <c r="A406" s="134" t="s">
        <v>1147</v>
      </c>
      <c r="B406" s="134" t="s">
        <v>907</v>
      </c>
      <c r="C406" s="134" t="s">
        <v>871</v>
      </c>
      <c r="D406" s="135">
        <v>5.45</v>
      </c>
      <c r="E406" s="135">
        <v>1</v>
      </c>
    </row>
    <row r="407" spans="1:5" x14ac:dyDescent="0.25">
      <c r="A407" s="134" t="s">
        <v>1147</v>
      </c>
      <c r="B407" s="134" t="s">
        <v>932</v>
      </c>
      <c r="C407" s="134" t="s">
        <v>871</v>
      </c>
      <c r="D407" s="135">
        <v>5.08</v>
      </c>
      <c r="E407" s="135">
        <v>1</v>
      </c>
    </row>
    <row r="408" spans="1:5" x14ac:dyDescent="0.25">
      <c r="A408" s="134" t="s">
        <v>1147</v>
      </c>
      <c r="B408" s="134" t="s">
        <v>887</v>
      </c>
      <c r="C408" s="134" t="s">
        <v>871</v>
      </c>
      <c r="D408" s="135">
        <v>5.5</v>
      </c>
      <c r="E408" s="135">
        <v>1</v>
      </c>
    </row>
    <row r="409" spans="1:5" x14ac:dyDescent="0.25">
      <c r="A409" s="134" t="s">
        <v>1147</v>
      </c>
      <c r="B409" s="134" t="s">
        <v>942</v>
      </c>
      <c r="C409" s="134" t="s">
        <v>871</v>
      </c>
      <c r="D409" s="135">
        <v>4.3899999999999997</v>
      </c>
      <c r="E409" s="135">
        <v>1</v>
      </c>
    </row>
    <row r="410" spans="1:5" x14ac:dyDescent="0.25">
      <c r="A410" s="134" t="s">
        <v>1147</v>
      </c>
      <c r="B410" s="134" t="s">
        <v>883</v>
      </c>
      <c r="C410" s="134" t="s">
        <v>878</v>
      </c>
      <c r="D410" s="135">
        <v>5.75</v>
      </c>
      <c r="E410" s="135">
        <v>1</v>
      </c>
    </row>
    <row r="411" spans="1:5" x14ac:dyDescent="0.25">
      <c r="A411" s="134" t="s">
        <v>1148</v>
      </c>
      <c r="B411" s="134" t="s">
        <v>847</v>
      </c>
      <c r="C411" s="134" t="s">
        <v>1125</v>
      </c>
      <c r="D411" s="135">
        <v>5.83</v>
      </c>
      <c r="E411" s="135">
        <v>1.2</v>
      </c>
    </row>
    <row r="412" spans="1:5" x14ac:dyDescent="0.25">
      <c r="A412" s="134" t="s">
        <v>1148</v>
      </c>
      <c r="B412" s="134" t="s">
        <v>865</v>
      </c>
      <c r="C412" s="134" t="s">
        <v>908</v>
      </c>
      <c r="D412" s="135">
        <v>2.36</v>
      </c>
      <c r="E412" s="135">
        <v>1</v>
      </c>
    </row>
    <row r="413" spans="1:5" ht="30" x14ac:dyDescent="0.25">
      <c r="A413" s="134" t="s">
        <v>1148</v>
      </c>
      <c r="B413" s="134" t="s">
        <v>919</v>
      </c>
      <c r="C413" s="134" t="s">
        <v>853</v>
      </c>
      <c r="D413" s="135">
        <v>0</v>
      </c>
      <c r="E413" s="135">
        <v>1</v>
      </c>
    </row>
    <row r="414" spans="1:5" x14ac:dyDescent="0.25">
      <c r="A414" s="134" t="s">
        <v>1148</v>
      </c>
      <c r="B414" s="134" t="s">
        <v>917</v>
      </c>
      <c r="C414" s="134" t="s">
        <v>913</v>
      </c>
      <c r="D414" s="135">
        <v>2.92</v>
      </c>
      <c r="E414" s="135">
        <v>1</v>
      </c>
    </row>
    <row r="415" spans="1:5" x14ac:dyDescent="0.25">
      <c r="A415" s="134" t="s">
        <v>1148</v>
      </c>
      <c r="B415" s="134" t="s">
        <v>891</v>
      </c>
      <c r="C415" s="134" t="s">
        <v>915</v>
      </c>
      <c r="D415" s="135">
        <v>5.3</v>
      </c>
      <c r="E415" s="135">
        <v>1</v>
      </c>
    </row>
    <row r="416" spans="1:5" x14ac:dyDescent="0.25">
      <c r="A416" s="134" t="s">
        <v>1148</v>
      </c>
      <c r="B416" s="134" t="s">
        <v>893</v>
      </c>
      <c r="C416" s="134" t="s">
        <v>995</v>
      </c>
      <c r="D416" s="135">
        <v>5.33</v>
      </c>
      <c r="E416" s="135">
        <v>1</v>
      </c>
    </row>
    <row r="417" spans="1:5" ht="30" x14ac:dyDescent="0.25">
      <c r="A417" s="134" t="s">
        <v>1148</v>
      </c>
      <c r="B417" s="134" t="s">
        <v>921</v>
      </c>
      <c r="C417" s="134" t="s">
        <v>860</v>
      </c>
      <c r="D417" s="135">
        <v>6.2</v>
      </c>
      <c r="E417" s="135">
        <v>1</v>
      </c>
    </row>
    <row r="418" spans="1:5" x14ac:dyDescent="0.25">
      <c r="A418" s="134" t="s">
        <v>1148</v>
      </c>
      <c r="B418" s="134" t="s">
        <v>907</v>
      </c>
      <c r="C418" s="134" t="s">
        <v>866</v>
      </c>
      <c r="D418" s="135">
        <v>5.45</v>
      </c>
      <c r="E418" s="135">
        <v>1</v>
      </c>
    </row>
    <row r="419" spans="1:5" x14ac:dyDescent="0.25">
      <c r="A419" s="134" t="s">
        <v>1148</v>
      </c>
      <c r="B419" s="134" t="s">
        <v>863</v>
      </c>
      <c r="C419" s="134" t="s">
        <v>866</v>
      </c>
      <c r="D419" s="135">
        <v>5.97</v>
      </c>
      <c r="E419" s="135">
        <v>1</v>
      </c>
    </row>
    <row r="420" spans="1:5" x14ac:dyDescent="0.25">
      <c r="A420" s="134" t="s">
        <v>1148</v>
      </c>
      <c r="B420" s="134" t="s">
        <v>1041</v>
      </c>
      <c r="C420" s="134" t="s">
        <v>866</v>
      </c>
      <c r="D420" s="135">
        <v>3.6</v>
      </c>
      <c r="E420" s="135">
        <v>0.8</v>
      </c>
    </row>
    <row r="421" spans="1:5" ht="30" x14ac:dyDescent="0.25">
      <c r="A421" s="134" t="s">
        <v>1148</v>
      </c>
      <c r="B421" s="134" t="s">
        <v>923</v>
      </c>
      <c r="C421" s="134" t="s">
        <v>866</v>
      </c>
      <c r="D421" s="135">
        <v>0</v>
      </c>
      <c r="E421" s="135">
        <v>0.8</v>
      </c>
    </row>
    <row r="422" spans="1:5" x14ac:dyDescent="0.25">
      <c r="A422" s="134" t="s">
        <v>1148</v>
      </c>
      <c r="B422" s="134" t="s">
        <v>1141</v>
      </c>
      <c r="C422" s="134" t="s">
        <v>871</v>
      </c>
      <c r="D422" s="135">
        <v>2.0499999999999998</v>
      </c>
      <c r="E422" s="135">
        <v>0.8</v>
      </c>
    </row>
    <row r="423" spans="1:5" x14ac:dyDescent="0.25">
      <c r="A423" s="134" t="s">
        <v>1148</v>
      </c>
      <c r="B423" s="134" t="s">
        <v>869</v>
      </c>
      <c r="C423" s="134" t="s">
        <v>871</v>
      </c>
      <c r="D423" s="135">
        <v>5.34</v>
      </c>
      <c r="E423" s="135">
        <v>1</v>
      </c>
    </row>
    <row r="424" spans="1:5" ht="30" x14ac:dyDescent="0.25">
      <c r="A424" s="134" t="s">
        <v>1149</v>
      </c>
      <c r="B424" s="134" t="s">
        <v>919</v>
      </c>
      <c r="C424" s="134" t="s">
        <v>1150</v>
      </c>
      <c r="D424" s="135">
        <v>0</v>
      </c>
      <c r="E424" s="135">
        <v>1</v>
      </c>
    </row>
    <row r="425" spans="1:5" ht="30" x14ac:dyDescent="0.25">
      <c r="A425" s="134" t="s">
        <v>1149</v>
      </c>
      <c r="B425" s="134" t="s">
        <v>976</v>
      </c>
      <c r="C425" s="134" t="s">
        <v>995</v>
      </c>
      <c r="D425" s="135">
        <v>0</v>
      </c>
      <c r="E425" s="135">
        <v>0.8</v>
      </c>
    </row>
    <row r="426" spans="1:5" x14ac:dyDescent="0.25">
      <c r="A426" s="134" t="s">
        <v>1149</v>
      </c>
      <c r="B426" s="134" t="s">
        <v>955</v>
      </c>
      <c r="C426" s="134" t="s">
        <v>995</v>
      </c>
      <c r="D426" s="135">
        <v>3.11</v>
      </c>
      <c r="E426" s="135">
        <v>0.8</v>
      </c>
    </row>
    <row r="427" spans="1:5" x14ac:dyDescent="0.25">
      <c r="A427" s="134" t="s">
        <v>1149</v>
      </c>
      <c r="B427" s="134" t="s">
        <v>1076</v>
      </c>
      <c r="C427" s="134" t="s">
        <v>995</v>
      </c>
      <c r="D427" s="135">
        <v>4.17</v>
      </c>
      <c r="E427" s="135">
        <v>0.8</v>
      </c>
    </row>
    <row r="428" spans="1:5" x14ac:dyDescent="0.25">
      <c r="A428" s="134" t="s">
        <v>1149</v>
      </c>
      <c r="B428" s="134" t="s">
        <v>925</v>
      </c>
      <c r="C428" s="134" t="s">
        <v>995</v>
      </c>
      <c r="D428" s="135">
        <v>2.4700000000000002</v>
      </c>
      <c r="E428" s="135">
        <v>0.8</v>
      </c>
    </row>
    <row r="429" spans="1:5" x14ac:dyDescent="0.25">
      <c r="A429" s="134" t="s">
        <v>1149</v>
      </c>
      <c r="B429" s="134" t="s">
        <v>1131</v>
      </c>
      <c r="C429" s="134" t="s">
        <v>857</v>
      </c>
      <c r="D429" s="135">
        <v>2.5</v>
      </c>
      <c r="E429" s="135">
        <v>0.8</v>
      </c>
    </row>
    <row r="430" spans="1:5" x14ac:dyDescent="0.25">
      <c r="A430" s="134" t="s">
        <v>1149</v>
      </c>
      <c r="B430" s="134" t="s">
        <v>1041</v>
      </c>
      <c r="C430" s="134" t="s">
        <v>871</v>
      </c>
      <c r="D430" s="135">
        <v>3.6</v>
      </c>
      <c r="E430" s="135">
        <v>0.8</v>
      </c>
    </row>
    <row r="431" spans="1:5" x14ac:dyDescent="0.25">
      <c r="A431" s="134" t="s">
        <v>1149</v>
      </c>
      <c r="B431" s="134" t="s">
        <v>1052</v>
      </c>
      <c r="C431" s="134" t="s">
        <v>871</v>
      </c>
      <c r="D431" s="135">
        <v>3.62</v>
      </c>
      <c r="E431" s="135">
        <v>0.8</v>
      </c>
    </row>
    <row r="432" spans="1:5" x14ac:dyDescent="0.25">
      <c r="A432" s="134" t="s">
        <v>1149</v>
      </c>
      <c r="B432" s="134" t="s">
        <v>1059</v>
      </c>
      <c r="C432" s="134" t="s">
        <v>871</v>
      </c>
      <c r="D432" s="135">
        <v>2.11</v>
      </c>
      <c r="E432" s="135">
        <v>0.8</v>
      </c>
    </row>
    <row r="433" spans="1:5" x14ac:dyDescent="0.25">
      <c r="A433" s="134" t="s">
        <v>1149</v>
      </c>
      <c r="B433" s="134" t="s">
        <v>950</v>
      </c>
      <c r="C433" s="134" t="s">
        <v>871</v>
      </c>
      <c r="D433" s="135">
        <v>4.5999999999999996</v>
      </c>
      <c r="E433" s="135">
        <v>0.8</v>
      </c>
    </row>
    <row r="434" spans="1:5" x14ac:dyDescent="0.25">
      <c r="A434" s="134" t="s">
        <v>1151</v>
      </c>
      <c r="B434" s="134" t="s">
        <v>990</v>
      </c>
      <c r="C434" s="134" t="s">
        <v>904</v>
      </c>
      <c r="D434" s="135">
        <v>3.11</v>
      </c>
      <c r="E434" s="135">
        <v>1</v>
      </c>
    </row>
    <row r="435" spans="1:5" x14ac:dyDescent="0.25">
      <c r="A435" s="134" t="s">
        <v>1151</v>
      </c>
      <c r="B435" s="134" t="s">
        <v>865</v>
      </c>
      <c r="C435" s="134" t="s">
        <v>1152</v>
      </c>
      <c r="D435" s="135">
        <v>2.36</v>
      </c>
      <c r="E435" s="135">
        <v>1</v>
      </c>
    </row>
    <row r="436" spans="1:5" x14ac:dyDescent="0.25">
      <c r="A436" s="134" t="s">
        <v>1151</v>
      </c>
      <c r="B436" s="134" t="s">
        <v>979</v>
      </c>
      <c r="C436" s="134" t="s">
        <v>908</v>
      </c>
      <c r="D436" s="135">
        <v>5.47</v>
      </c>
      <c r="E436" s="135">
        <v>1.1000000000000001</v>
      </c>
    </row>
    <row r="437" spans="1:5" x14ac:dyDescent="0.25">
      <c r="A437" s="134" t="s">
        <v>1151</v>
      </c>
      <c r="B437" s="134" t="s">
        <v>847</v>
      </c>
      <c r="C437" s="134" t="s">
        <v>913</v>
      </c>
      <c r="D437" s="135">
        <v>5.83</v>
      </c>
      <c r="E437" s="135">
        <v>1</v>
      </c>
    </row>
    <row r="438" spans="1:5" x14ac:dyDescent="0.25">
      <c r="A438" s="134" t="s">
        <v>1151</v>
      </c>
      <c r="B438" s="134" t="s">
        <v>917</v>
      </c>
      <c r="C438" s="134" t="s">
        <v>860</v>
      </c>
      <c r="D438" s="135">
        <v>2.92</v>
      </c>
      <c r="E438" s="135">
        <v>1</v>
      </c>
    </row>
    <row r="439" spans="1:5" x14ac:dyDescent="0.25">
      <c r="A439" s="134" t="s">
        <v>1151</v>
      </c>
      <c r="B439" s="134" t="s">
        <v>1015</v>
      </c>
      <c r="C439" s="134" t="s">
        <v>866</v>
      </c>
      <c r="D439" s="135">
        <v>7.17</v>
      </c>
      <c r="E439" s="135">
        <v>1</v>
      </c>
    </row>
    <row r="440" spans="1:5" x14ac:dyDescent="0.25">
      <c r="A440" s="134" t="s">
        <v>1151</v>
      </c>
      <c r="B440" s="134" t="s">
        <v>932</v>
      </c>
      <c r="C440" s="134" t="s">
        <v>871</v>
      </c>
      <c r="D440" s="135">
        <v>5.08</v>
      </c>
      <c r="E440" s="135">
        <v>1</v>
      </c>
    </row>
    <row r="441" spans="1:5" x14ac:dyDescent="0.25">
      <c r="A441" s="134" t="s">
        <v>1151</v>
      </c>
      <c r="B441" s="134" t="s">
        <v>1144</v>
      </c>
      <c r="C441" s="134" t="s">
        <v>878</v>
      </c>
      <c r="D441" s="135">
        <v>3.34</v>
      </c>
      <c r="E441" s="135">
        <v>0.8</v>
      </c>
    </row>
    <row r="442" spans="1:5" x14ac:dyDescent="0.25">
      <c r="A442" s="134" t="s">
        <v>1151</v>
      </c>
      <c r="B442" s="134" t="s">
        <v>863</v>
      </c>
      <c r="C442" s="134" t="s">
        <v>878</v>
      </c>
      <c r="D442" s="135">
        <v>5.97</v>
      </c>
      <c r="E442" s="135">
        <v>1</v>
      </c>
    </row>
    <row r="443" spans="1:5" x14ac:dyDescent="0.25">
      <c r="A443" s="134" t="s">
        <v>1153</v>
      </c>
      <c r="B443" s="134" t="s">
        <v>847</v>
      </c>
      <c r="C443" s="134" t="s">
        <v>1154</v>
      </c>
      <c r="D443" s="135">
        <v>5.83</v>
      </c>
      <c r="E443" s="135">
        <v>1.61</v>
      </c>
    </row>
    <row r="444" spans="1:5" x14ac:dyDescent="0.25">
      <c r="A444" s="134" t="s">
        <v>1153</v>
      </c>
      <c r="B444" s="134" t="s">
        <v>869</v>
      </c>
      <c r="C444" s="134" t="s">
        <v>991</v>
      </c>
      <c r="D444" s="135">
        <v>5.34</v>
      </c>
      <c r="E444" s="135">
        <v>1</v>
      </c>
    </row>
    <row r="445" spans="1:5" ht="30" x14ac:dyDescent="0.25">
      <c r="A445" s="134" t="s">
        <v>1153</v>
      </c>
      <c r="B445" s="134" t="s">
        <v>921</v>
      </c>
      <c r="C445" s="134" t="s">
        <v>995</v>
      </c>
      <c r="D445" s="135">
        <v>6.2</v>
      </c>
      <c r="E445" s="135">
        <v>1</v>
      </c>
    </row>
    <row r="446" spans="1:5" x14ac:dyDescent="0.25">
      <c r="A446" s="134" t="s">
        <v>1153</v>
      </c>
      <c r="B446" s="134" t="s">
        <v>982</v>
      </c>
      <c r="C446" s="134" t="s">
        <v>860</v>
      </c>
      <c r="D446" s="135">
        <v>3.79</v>
      </c>
      <c r="E446" s="135">
        <v>0.8</v>
      </c>
    </row>
    <row r="447" spans="1:5" x14ac:dyDescent="0.25">
      <c r="A447" s="134" t="s">
        <v>1153</v>
      </c>
      <c r="B447" s="134" t="s">
        <v>1131</v>
      </c>
      <c r="C447" s="134" t="s">
        <v>860</v>
      </c>
      <c r="D447" s="135">
        <v>2.5</v>
      </c>
      <c r="E447" s="135">
        <v>0.8</v>
      </c>
    </row>
    <row r="448" spans="1:5" x14ac:dyDescent="0.25">
      <c r="A448" s="134" t="s">
        <v>1153</v>
      </c>
      <c r="B448" s="134" t="s">
        <v>932</v>
      </c>
      <c r="C448" s="134" t="s">
        <v>866</v>
      </c>
      <c r="D448" s="135">
        <v>5.08</v>
      </c>
      <c r="E448" s="135">
        <v>1</v>
      </c>
    </row>
    <row r="449" spans="1:5" x14ac:dyDescent="0.25">
      <c r="A449" s="134" t="s">
        <v>1153</v>
      </c>
      <c r="B449" s="134" t="s">
        <v>1052</v>
      </c>
      <c r="C449" s="134" t="s">
        <v>866</v>
      </c>
      <c r="D449" s="135">
        <v>3.62</v>
      </c>
      <c r="E449" s="135">
        <v>0.8</v>
      </c>
    </row>
    <row r="450" spans="1:5" x14ac:dyDescent="0.25">
      <c r="A450" s="134" t="s">
        <v>1153</v>
      </c>
      <c r="B450" s="134" t="s">
        <v>865</v>
      </c>
      <c r="C450" s="134" t="s">
        <v>866</v>
      </c>
      <c r="D450" s="135">
        <v>2.36</v>
      </c>
      <c r="E450" s="135">
        <v>1</v>
      </c>
    </row>
    <row r="451" spans="1:5" x14ac:dyDescent="0.25">
      <c r="A451" s="134" t="s">
        <v>1153</v>
      </c>
      <c r="B451" s="134" t="s">
        <v>950</v>
      </c>
      <c r="C451" s="134" t="s">
        <v>871</v>
      </c>
      <c r="D451" s="135">
        <v>4.5999999999999996</v>
      </c>
      <c r="E451" s="135">
        <v>0.8</v>
      </c>
    </row>
    <row r="452" spans="1:5" x14ac:dyDescent="0.25">
      <c r="A452" s="134" t="s">
        <v>1153</v>
      </c>
      <c r="B452" s="134" t="s">
        <v>907</v>
      </c>
      <c r="C452" s="134" t="s">
        <v>871</v>
      </c>
      <c r="D452" s="135">
        <v>5.45</v>
      </c>
      <c r="E452" s="135">
        <v>1</v>
      </c>
    </row>
    <row r="453" spans="1:5" x14ac:dyDescent="0.25">
      <c r="A453" s="134" t="s">
        <v>1153</v>
      </c>
      <c r="B453" s="134" t="s">
        <v>1101</v>
      </c>
      <c r="C453" s="134" t="s">
        <v>871</v>
      </c>
      <c r="D453" s="135">
        <v>7.74</v>
      </c>
      <c r="E453" s="135">
        <v>1</v>
      </c>
    </row>
    <row r="454" spans="1:5" ht="30" x14ac:dyDescent="0.25">
      <c r="A454" s="134" t="s">
        <v>1153</v>
      </c>
      <c r="B454" s="134" t="s">
        <v>877</v>
      </c>
      <c r="C454" s="134" t="s">
        <v>871</v>
      </c>
      <c r="D454" s="135">
        <v>6.65</v>
      </c>
      <c r="E454" s="135">
        <v>1</v>
      </c>
    </row>
    <row r="455" spans="1:5" ht="30" x14ac:dyDescent="0.25">
      <c r="A455" s="134" t="s">
        <v>1153</v>
      </c>
      <c r="B455" s="134" t="s">
        <v>966</v>
      </c>
      <c r="C455" s="134" t="s">
        <v>871</v>
      </c>
      <c r="D455" s="135">
        <v>0</v>
      </c>
      <c r="E455" s="135">
        <v>1</v>
      </c>
    </row>
    <row r="456" spans="1:5" x14ac:dyDescent="0.25">
      <c r="A456" s="134" t="s">
        <v>1153</v>
      </c>
      <c r="B456" s="134" t="s">
        <v>897</v>
      </c>
      <c r="C456" s="134" t="s">
        <v>871</v>
      </c>
      <c r="D456" s="135">
        <v>2.2599999999999998</v>
      </c>
      <c r="E456" s="135">
        <v>1</v>
      </c>
    </row>
    <row r="457" spans="1:5" x14ac:dyDescent="0.25">
      <c r="A457" s="134" t="s">
        <v>1153</v>
      </c>
      <c r="B457" s="134" t="s">
        <v>893</v>
      </c>
      <c r="C457" s="134" t="s">
        <v>878</v>
      </c>
      <c r="D457" s="135">
        <v>5.33</v>
      </c>
      <c r="E457" s="135">
        <v>1</v>
      </c>
    </row>
    <row r="458" spans="1:5" x14ac:dyDescent="0.25">
      <c r="A458" s="134" t="s">
        <v>1153</v>
      </c>
      <c r="B458" s="134" t="s">
        <v>1041</v>
      </c>
      <c r="C458" s="134" t="s">
        <v>878</v>
      </c>
      <c r="D458" s="135">
        <v>3.6</v>
      </c>
      <c r="E458" s="135">
        <v>0.8</v>
      </c>
    </row>
    <row r="459" spans="1:5" ht="30" x14ac:dyDescent="0.25">
      <c r="A459" s="134" t="s">
        <v>1153</v>
      </c>
      <c r="B459" s="134" t="s">
        <v>976</v>
      </c>
      <c r="C459" s="134" t="s">
        <v>878</v>
      </c>
      <c r="D459" s="135">
        <v>0</v>
      </c>
      <c r="E459" s="135">
        <v>0.8</v>
      </c>
    </row>
    <row r="460" spans="1:5" x14ac:dyDescent="0.25">
      <c r="A460" s="134" t="s">
        <v>1155</v>
      </c>
      <c r="B460" s="134" t="s">
        <v>870</v>
      </c>
      <c r="C460" s="134" t="s">
        <v>927</v>
      </c>
      <c r="D460" s="135">
        <v>4.6500000000000004</v>
      </c>
      <c r="E460" s="135">
        <v>1</v>
      </c>
    </row>
    <row r="461" spans="1:5" x14ac:dyDescent="0.25">
      <c r="A461" s="134" t="s">
        <v>1155</v>
      </c>
      <c r="B461" s="134" t="s">
        <v>847</v>
      </c>
      <c r="C461" s="134" t="s">
        <v>1156</v>
      </c>
      <c r="D461" s="135">
        <v>5.83</v>
      </c>
      <c r="E461" s="135">
        <v>1.1000000000000001</v>
      </c>
    </row>
    <row r="462" spans="1:5" x14ac:dyDescent="0.25">
      <c r="A462" s="134" t="s">
        <v>1155</v>
      </c>
      <c r="B462" s="134" t="s">
        <v>865</v>
      </c>
      <c r="C462" s="134" t="s">
        <v>1156</v>
      </c>
      <c r="D462" s="135">
        <v>2.36</v>
      </c>
      <c r="E462" s="135">
        <v>1</v>
      </c>
    </row>
    <row r="463" spans="1:5" x14ac:dyDescent="0.25">
      <c r="A463" s="134" t="s">
        <v>1155</v>
      </c>
      <c r="B463" s="134" t="s">
        <v>1157</v>
      </c>
      <c r="C463" s="134" t="s">
        <v>911</v>
      </c>
      <c r="D463" s="135">
        <v>5.97</v>
      </c>
      <c r="E463" s="135">
        <v>1.1000000000000001</v>
      </c>
    </row>
    <row r="464" spans="1:5" x14ac:dyDescent="0.25">
      <c r="A464" s="134" t="s">
        <v>1155</v>
      </c>
      <c r="B464" s="134" t="s">
        <v>932</v>
      </c>
      <c r="C464" s="134" t="s">
        <v>913</v>
      </c>
      <c r="D464" s="135">
        <v>5.08</v>
      </c>
      <c r="E464" s="135">
        <v>1</v>
      </c>
    </row>
    <row r="465" spans="1:5" x14ac:dyDescent="0.25">
      <c r="A465" s="134" t="s">
        <v>1155</v>
      </c>
      <c r="B465" s="134" t="s">
        <v>907</v>
      </c>
      <c r="C465" s="134" t="s">
        <v>995</v>
      </c>
      <c r="D465" s="135">
        <v>5.45</v>
      </c>
      <c r="E465" s="135">
        <v>1</v>
      </c>
    </row>
    <row r="466" spans="1:5" x14ac:dyDescent="0.25">
      <c r="A466" s="134" t="s">
        <v>1155</v>
      </c>
      <c r="B466" s="134" t="s">
        <v>1114</v>
      </c>
      <c r="C466" s="134" t="s">
        <v>860</v>
      </c>
      <c r="D466" s="135">
        <v>4.9400000000000004</v>
      </c>
      <c r="E466" s="135">
        <v>1</v>
      </c>
    </row>
    <row r="467" spans="1:5" x14ac:dyDescent="0.25">
      <c r="A467" s="134" t="s">
        <v>1155</v>
      </c>
      <c r="B467" s="134" t="s">
        <v>978</v>
      </c>
      <c r="C467" s="134" t="s">
        <v>860</v>
      </c>
      <c r="D467" s="135">
        <v>6.23</v>
      </c>
      <c r="E467" s="135">
        <v>1</v>
      </c>
    </row>
    <row r="468" spans="1:5" x14ac:dyDescent="0.25">
      <c r="A468" s="134" t="s">
        <v>1155</v>
      </c>
      <c r="B468" s="134" t="s">
        <v>875</v>
      </c>
      <c r="C468" s="134" t="s">
        <v>860</v>
      </c>
      <c r="D468" s="135">
        <v>5.9</v>
      </c>
      <c r="E468" s="135">
        <v>1</v>
      </c>
    </row>
    <row r="469" spans="1:5" x14ac:dyDescent="0.25">
      <c r="A469" s="134" t="s">
        <v>1155</v>
      </c>
      <c r="B469" s="134" t="s">
        <v>942</v>
      </c>
      <c r="C469" s="134" t="s">
        <v>866</v>
      </c>
      <c r="D469" s="135">
        <v>4.3899999999999997</v>
      </c>
      <c r="E469" s="135">
        <v>1</v>
      </c>
    </row>
    <row r="470" spans="1:5" ht="30" x14ac:dyDescent="0.25">
      <c r="A470" s="134" t="s">
        <v>1155</v>
      </c>
      <c r="B470" s="134" t="s">
        <v>919</v>
      </c>
      <c r="C470" s="134" t="s">
        <v>866</v>
      </c>
      <c r="D470" s="135">
        <v>0</v>
      </c>
      <c r="E470" s="135">
        <v>1</v>
      </c>
    </row>
    <row r="471" spans="1:5" x14ac:dyDescent="0.25">
      <c r="A471" s="134" t="s">
        <v>1155</v>
      </c>
      <c r="B471" s="134" t="s">
        <v>893</v>
      </c>
      <c r="C471" s="134" t="s">
        <v>871</v>
      </c>
      <c r="D471" s="135">
        <v>5.33</v>
      </c>
      <c r="E471" s="135">
        <v>1</v>
      </c>
    </row>
    <row r="472" spans="1:5" x14ac:dyDescent="0.25">
      <c r="A472" s="134" t="s">
        <v>1155</v>
      </c>
      <c r="B472" s="134" t="s">
        <v>1158</v>
      </c>
      <c r="C472" s="134" t="s">
        <v>871</v>
      </c>
      <c r="D472" s="135">
        <v>6.21</v>
      </c>
      <c r="E472" s="135">
        <v>1</v>
      </c>
    </row>
    <row r="473" spans="1:5" x14ac:dyDescent="0.25">
      <c r="A473" s="134" t="s">
        <v>1155</v>
      </c>
      <c r="B473" s="134" t="s">
        <v>859</v>
      </c>
      <c r="C473" s="134" t="s">
        <v>871</v>
      </c>
      <c r="D473" s="135">
        <v>6.95</v>
      </c>
      <c r="E473" s="135">
        <v>1</v>
      </c>
    </row>
    <row r="474" spans="1:5" ht="30" x14ac:dyDescent="0.25">
      <c r="A474" s="134" t="s">
        <v>1155</v>
      </c>
      <c r="B474" s="134" t="s">
        <v>923</v>
      </c>
      <c r="C474" s="134" t="s">
        <v>878</v>
      </c>
      <c r="D474" s="135">
        <v>0</v>
      </c>
      <c r="E474" s="135">
        <v>0.8</v>
      </c>
    </row>
    <row r="475" spans="1:5" x14ac:dyDescent="0.25">
      <c r="A475" s="134" t="s">
        <v>1159</v>
      </c>
      <c r="B475" s="134" t="s">
        <v>847</v>
      </c>
      <c r="C475" s="134" t="s">
        <v>1160</v>
      </c>
      <c r="D475" s="135">
        <v>5.83</v>
      </c>
      <c r="E475" s="135">
        <v>1.36</v>
      </c>
    </row>
    <row r="476" spans="1:5" x14ac:dyDescent="0.25">
      <c r="A476" s="134" t="s">
        <v>1159</v>
      </c>
      <c r="B476" s="134" t="s">
        <v>990</v>
      </c>
      <c r="C476" s="134" t="s">
        <v>1156</v>
      </c>
      <c r="D476" s="135">
        <v>3.11</v>
      </c>
      <c r="E476" s="135">
        <v>1</v>
      </c>
    </row>
    <row r="477" spans="1:5" x14ac:dyDescent="0.25">
      <c r="A477" s="134" t="s">
        <v>1159</v>
      </c>
      <c r="B477" s="134" t="s">
        <v>917</v>
      </c>
      <c r="C477" s="134" t="s">
        <v>1006</v>
      </c>
      <c r="D477" s="135">
        <v>2.92</v>
      </c>
      <c r="E477" s="135">
        <v>1</v>
      </c>
    </row>
    <row r="478" spans="1:5" x14ac:dyDescent="0.25">
      <c r="A478" s="134" t="s">
        <v>1159</v>
      </c>
      <c r="B478" s="134" t="s">
        <v>891</v>
      </c>
      <c r="C478" s="134" t="s">
        <v>913</v>
      </c>
      <c r="D478" s="135">
        <v>5.3</v>
      </c>
      <c r="E478" s="135">
        <v>1</v>
      </c>
    </row>
    <row r="479" spans="1:5" x14ac:dyDescent="0.25">
      <c r="A479" s="134" t="s">
        <v>1159</v>
      </c>
      <c r="B479" s="134" t="s">
        <v>893</v>
      </c>
      <c r="C479" s="134" t="s">
        <v>857</v>
      </c>
      <c r="D479" s="135">
        <v>5.33</v>
      </c>
      <c r="E479" s="135">
        <v>1</v>
      </c>
    </row>
    <row r="480" spans="1:5" x14ac:dyDescent="0.25">
      <c r="A480" s="134" t="s">
        <v>1159</v>
      </c>
      <c r="B480" s="134" t="s">
        <v>897</v>
      </c>
      <c r="C480" s="134" t="s">
        <v>866</v>
      </c>
      <c r="D480" s="135">
        <v>2.2599999999999998</v>
      </c>
      <c r="E480" s="135">
        <v>1</v>
      </c>
    </row>
    <row r="481" spans="1:5" x14ac:dyDescent="0.25">
      <c r="A481" s="134" t="s">
        <v>1159</v>
      </c>
      <c r="B481" s="134" t="s">
        <v>1062</v>
      </c>
      <c r="C481" s="134" t="s">
        <v>866</v>
      </c>
      <c r="D481" s="135">
        <v>5.41</v>
      </c>
      <c r="E481" s="135">
        <v>1</v>
      </c>
    </row>
    <row r="482" spans="1:5" ht="30" x14ac:dyDescent="0.25">
      <c r="A482" s="134" t="s">
        <v>1159</v>
      </c>
      <c r="B482" s="134" t="s">
        <v>919</v>
      </c>
      <c r="C482" s="134" t="s">
        <v>866</v>
      </c>
      <c r="D482" s="135">
        <v>0</v>
      </c>
      <c r="E482" s="135">
        <v>1</v>
      </c>
    </row>
    <row r="483" spans="1:5" ht="30" x14ac:dyDescent="0.25">
      <c r="A483" s="134" t="s">
        <v>1159</v>
      </c>
      <c r="B483" s="134" t="s">
        <v>921</v>
      </c>
      <c r="C483" s="134" t="s">
        <v>871</v>
      </c>
      <c r="D483" s="135">
        <v>6.2</v>
      </c>
      <c r="E483" s="135">
        <v>1.1000000000000001</v>
      </c>
    </row>
    <row r="484" spans="1:5" ht="30" x14ac:dyDescent="0.25">
      <c r="A484" s="134" t="s">
        <v>1159</v>
      </c>
      <c r="B484" s="134" t="s">
        <v>877</v>
      </c>
      <c r="C484" s="134" t="s">
        <v>871</v>
      </c>
      <c r="D484" s="135">
        <v>6.65</v>
      </c>
      <c r="E484" s="135">
        <v>1</v>
      </c>
    </row>
    <row r="485" spans="1:5" x14ac:dyDescent="0.25">
      <c r="A485" s="134" t="s">
        <v>1161</v>
      </c>
      <c r="B485" s="134" t="s">
        <v>1144</v>
      </c>
      <c r="C485" s="134" t="s">
        <v>1162</v>
      </c>
      <c r="D485" s="135">
        <v>3.34</v>
      </c>
      <c r="E485" s="135">
        <v>0.8</v>
      </c>
    </row>
    <row r="486" spans="1:5" x14ac:dyDescent="0.25">
      <c r="A486" s="134" t="s">
        <v>1161</v>
      </c>
      <c r="B486" s="134" t="s">
        <v>1052</v>
      </c>
      <c r="C486" s="134" t="s">
        <v>1075</v>
      </c>
      <c r="D486" s="135">
        <v>3.62</v>
      </c>
      <c r="E486" s="135">
        <v>0.8</v>
      </c>
    </row>
    <row r="487" spans="1:5" x14ac:dyDescent="0.25">
      <c r="A487" s="134" t="s">
        <v>1161</v>
      </c>
      <c r="B487" s="134" t="s">
        <v>885</v>
      </c>
      <c r="C487" s="134" t="s">
        <v>915</v>
      </c>
      <c r="D487" s="135">
        <v>5.48</v>
      </c>
      <c r="E487" s="135">
        <v>1</v>
      </c>
    </row>
    <row r="488" spans="1:5" x14ac:dyDescent="0.25">
      <c r="A488" s="134" t="s">
        <v>1161</v>
      </c>
      <c r="B488" s="134" t="s">
        <v>1083</v>
      </c>
      <c r="C488" s="134" t="s">
        <v>995</v>
      </c>
      <c r="D488" s="135">
        <v>6.43</v>
      </c>
      <c r="E488" s="135">
        <v>1</v>
      </c>
    </row>
    <row r="489" spans="1:5" x14ac:dyDescent="0.25">
      <c r="A489" s="134" t="s">
        <v>1161</v>
      </c>
      <c r="B489" s="134" t="s">
        <v>1163</v>
      </c>
      <c r="C489" s="134" t="s">
        <v>860</v>
      </c>
      <c r="D489" s="135">
        <v>5.4</v>
      </c>
      <c r="E489" s="135">
        <v>1</v>
      </c>
    </row>
    <row r="490" spans="1:5" x14ac:dyDescent="0.25">
      <c r="A490" s="134" t="s">
        <v>1161</v>
      </c>
      <c r="B490" s="134" t="s">
        <v>1076</v>
      </c>
      <c r="C490" s="134" t="s">
        <v>860</v>
      </c>
      <c r="D490" s="135">
        <v>4.17</v>
      </c>
      <c r="E490" s="135">
        <v>0.8</v>
      </c>
    </row>
    <row r="491" spans="1:5" x14ac:dyDescent="0.25">
      <c r="A491" s="134" t="s">
        <v>1161</v>
      </c>
      <c r="B491" s="134" t="s">
        <v>955</v>
      </c>
      <c r="C491" s="134" t="s">
        <v>860</v>
      </c>
      <c r="D491" s="135">
        <v>3.11</v>
      </c>
      <c r="E491" s="135">
        <v>0.8</v>
      </c>
    </row>
    <row r="492" spans="1:5" x14ac:dyDescent="0.25">
      <c r="A492" s="134" t="s">
        <v>1164</v>
      </c>
      <c r="B492" s="134" t="s">
        <v>847</v>
      </c>
      <c r="C492" s="134" t="s">
        <v>1165</v>
      </c>
      <c r="D492" s="135">
        <v>5.83</v>
      </c>
      <c r="E492" s="135">
        <v>1.1000000000000001</v>
      </c>
    </row>
    <row r="493" spans="1:5" x14ac:dyDescent="0.25">
      <c r="A493" s="134" t="s">
        <v>1164</v>
      </c>
      <c r="B493" s="134" t="s">
        <v>907</v>
      </c>
      <c r="C493" s="134" t="s">
        <v>908</v>
      </c>
      <c r="D493" s="135">
        <v>5.45</v>
      </c>
      <c r="E493" s="135">
        <v>1</v>
      </c>
    </row>
    <row r="494" spans="1:5" x14ac:dyDescent="0.25">
      <c r="A494" s="134" t="s">
        <v>1164</v>
      </c>
      <c r="B494" s="134" t="s">
        <v>932</v>
      </c>
      <c r="C494" s="134" t="s">
        <v>853</v>
      </c>
      <c r="D494" s="135">
        <v>5.08</v>
      </c>
      <c r="E494" s="135">
        <v>1</v>
      </c>
    </row>
    <row r="495" spans="1:5" x14ac:dyDescent="0.25">
      <c r="A495" s="134" t="s">
        <v>1164</v>
      </c>
      <c r="B495" s="134" t="s">
        <v>1101</v>
      </c>
      <c r="C495" s="134" t="s">
        <v>860</v>
      </c>
      <c r="D495" s="135">
        <v>7.74</v>
      </c>
      <c r="E495" s="135">
        <v>1</v>
      </c>
    </row>
    <row r="496" spans="1:5" x14ac:dyDescent="0.25">
      <c r="A496" s="134" t="s">
        <v>1164</v>
      </c>
      <c r="B496" s="134" t="s">
        <v>897</v>
      </c>
      <c r="C496" s="134" t="s">
        <v>866</v>
      </c>
      <c r="D496" s="135">
        <v>2.2599999999999998</v>
      </c>
      <c r="E496" s="135">
        <v>1</v>
      </c>
    </row>
    <row r="497" spans="1:5" ht="30" x14ac:dyDescent="0.25">
      <c r="A497" s="134" t="s">
        <v>1164</v>
      </c>
      <c r="B497" s="134" t="s">
        <v>921</v>
      </c>
      <c r="C497" s="134" t="s">
        <v>871</v>
      </c>
      <c r="D497" s="135">
        <v>6.2</v>
      </c>
      <c r="E497" s="135">
        <v>1</v>
      </c>
    </row>
    <row r="498" spans="1:5" x14ac:dyDescent="0.25">
      <c r="A498" s="134" t="s">
        <v>1164</v>
      </c>
      <c r="B498" s="134" t="s">
        <v>869</v>
      </c>
      <c r="C498" s="134" t="s">
        <v>871</v>
      </c>
      <c r="D498" s="135">
        <v>5.34</v>
      </c>
      <c r="E498" s="135">
        <v>1</v>
      </c>
    </row>
    <row r="499" spans="1:5" x14ac:dyDescent="0.25">
      <c r="A499" s="134" t="s">
        <v>1164</v>
      </c>
      <c r="B499" s="134" t="s">
        <v>893</v>
      </c>
      <c r="C499" s="134" t="s">
        <v>871</v>
      </c>
      <c r="D499" s="135">
        <v>5.33</v>
      </c>
      <c r="E499" s="135">
        <v>1</v>
      </c>
    </row>
    <row r="500" spans="1:5" x14ac:dyDescent="0.25">
      <c r="A500" s="134" t="s">
        <v>1164</v>
      </c>
      <c r="B500" s="134" t="s">
        <v>978</v>
      </c>
      <c r="C500" s="134" t="s">
        <v>871</v>
      </c>
      <c r="D500" s="135">
        <v>6.23</v>
      </c>
      <c r="E500" s="135">
        <v>1</v>
      </c>
    </row>
    <row r="501" spans="1:5" x14ac:dyDescent="0.25">
      <c r="A501" s="134" t="s">
        <v>1164</v>
      </c>
      <c r="B501" s="134" t="s">
        <v>1082</v>
      </c>
      <c r="C501" s="134" t="s">
        <v>871</v>
      </c>
      <c r="D501" s="135">
        <v>2.0299999999999998</v>
      </c>
      <c r="E501" s="135">
        <v>1</v>
      </c>
    </row>
    <row r="502" spans="1:5" x14ac:dyDescent="0.25">
      <c r="A502" s="134" t="s">
        <v>1164</v>
      </c>
      <c r="B502" s="134" t="s">
        <v>1015</v>
      </c>
      <c r="C502" s="134" t="s">
        <v>871</v>
      </c>
      <c r="D502" s="135">
        <v>7.17</v>
      </c>
      <c r="E502" s="135">
        <v>1</v>
      </c>
    </row>
    <row r="503" spans="1:5" x14ac:dyDescent="0.25">
      <c r="A503" s="134" t="s">
        <v>1164</v>
      </c>
      <c r="B503" s="134" t="s">
        <v>985</v>
      </c>
      <c r="C503" s="134" t="s">
        <v>871</v>
      </c>
      <c r="D503" s="135">
        <v>6.26</v>
      </c>
      <c r="E503" s="135">
        <v>1</v>
      </c>
    </row>
    <row r="504" spans="1:5" x14ac:dyDescent="0.25">
      <c r="A504" s="134" t="s">
        <v>1164</v>
      </c>
      <c r="B504" s="134" t="s">
        <v>1166</v>
      </c>
      <c r="C504" s="134" t="s">
        <v>878</v>
      </c>
      <c r="D504" s="135">
        <v>5.36</v>
      </c>
      <c r="E504" s="135">
        <v>1</v>
      </c>
    </row>
    <row r="505" spans="1:5" x14ac:dyDescent="0.25">
      <c r="A505" s="134" t="s">
        <v>1164</v>
      </c>
      <c r="B505" s="134" t="s">
        <v>1130</v>
      </c>
      <c r="C505" s="134" t="s">
        <v>878</v>
      </c>
      <c r="D505" s="135">
        <v>4.7</v>
      </c>
      <c r="E505" s="135">
        <v>0.8</v>
      </c>
    </row>
    <row r="506" spans="1:5" x14ac:dyDescent="0.25">
      <c r="A506" s="134" t="s">
        <v>1164</v>
      </c>
      <c r="B506" s="134" t="s">
        <v>979</v>
      </c>
      <c r="C506" s="134" t="s">
        <v>878</v>
      </c>
      <c r="D506" s="135">
        <v>5.47</v>
      </c>
      <c r="E506" s="135">
        <v>1</v>
      </c>
    </row>
    <row r="507" spans="1:5" x14ac:dyDescent="0.25">
      <c r="A507" s="134" t="s">
        <v>1164</v>
      </c>
      <c r="B507" s="134" t="s">
        <v>925</v>
      </c>
      <c r="C507" s="134" t="s">
        <v>878</v>
      </c>
      <c r="D507" s="135">
        <v>2.4700000000000002</v>
      </c>
      <c r="E507" s="135">
        <v>0.8</v>
      </c>
    </row>
    <row r="508" spans="1:5" x14ac:dyDescent="0.25">
      <c r="A508" s="134" t="s">
        <v>1164</v>
      </c>
      <c r="B508" s="134" t="s">
        <v>1131</v>
      </c>
      <c r="C508" s="134" t="s">
        <v>878</v>
      </c>
      <c r="D508" s="135">
        <v>2.5</v>
      </c>
      <c r="E508" s="135">
        <v>0.8</v>
      </c>
    </row>
    <row r="509" spans="1:5" x14ac:dyDescent="0.25">
      <c r="A509" s="134" t="s">
        <v>1164</v>
      </c>
      <c r="B509" s="134" t="s">
        <v>1141</v>
      </c>
      <c r="C509" s="134" t="s">
        <v>878</v>
      </c>
      <c r="D509" s="135">
        <v>2.0499999999999998</v>
      </c>
      <c r="E509" s="135">
        <v>0.8</v>
      </c>
    </row>
    <row r="510" spans="1:5" x14ac:dyDescent="0.25">
      <c r="A510" s="134" t="s">
        <v>1164</v>
      </c>
      <c r="B510" s="134" t="s">
        <v>1061</v>
      </c>
      <c r="C510" s="134" t="s">
        <v>878</v>
      </c>
      <c r="D510" s="135">
        <v>3.74</v>
      </c>
      <c r="E510" s="135">
        <v>1</v>
      </c>
    </row>
    <row r="511" spans="1:5" x14ac:dyDescent="0.25">
      <c r="A511" s="134" t="s">
        <v>1167</v>
      </c>
      <c r="B511" s="134" t="s">
        <v>887</v>
      </c>
      <c r="C511" s="134" t="s">
        <v>1168</v>
      </c>
      <c r="D511" s="135">
        <v>5.5</v>
      </c>
      <c r="E511" s="135">
        <v>1</v>
      </c>
    </row>
    <row r="512" spans="1:5" x14ac:dyDescent="0.25">
      <c r="A512" s="134" t="s">
        <v>1167</v>
      </c>
      <c r="B512" s="134" t="s">
        <v>938</v>
      </c>
      <c r="C512" s="134" t="s">
        <v>989</v>
      </c>
      <c r="D512" s="135">
        <v>5.47</v>
      </c>
      <c r="E512" s="135">
        <v>1</v>
      </c>
    </row>
    <row r="513" spans="1:5" x14ac:dyDescent="0.25">
      <c r="A513" s="134" t="s">
        <v>1167</v>
      </c>
      <c r="B513" s="134" t="s">
        <v>883</v>
      </c>
      <c r="C513" s="134" t="s">
        <v>913</v>
      </c>
      <c r="D513" s="135">
        <v>5.75</v>
      </c>
      <c r="E513" s="135">
        <v>1</v>
      </c>
    </row>
    <row r="514" spans="1:5" x14ac:dyDescent="0.25">
      <c r="A514" s="134" t="s">
        <v>1167</v>
      </c>
      <c r="B514" s="134" t="s">
        <v>907</v>
      </c>
      <c r="C514" s="134" t="s">
        <v>913</v>
      </c>
      <c r="D514" s="135">
        <v>5.45</v>
      </c>
      <c r="E514" s="135">
        <v>1</v>
      </c>
    </row>
    <row r="515" spans="1:5" x14ac:dyDescent="0.25">
      <c r="A515" s="134" t="s">
        <v>1167</v>
      </c>
      <c r="B515" s="134" t="s">
        <v>847</v>
      </c>
      <c r="C515" s="134" t="s">
        <v>915</v>
      </c>
      <c r="D515" s="135">
        <v>5.83</v>
      </c>
      <c r="E515" s="135">
        <v>1</v>
      </c>
    </row>
    <row r="516" spans="1:5" x14ac:dyDescent="0.25">
      <c r="A516" s="134" t="s">
        <v>1167</v>
      </c>
      <c r="B516" s="134" t="s">
        <v>942</v>
      </c>
      <c r="C516" s="134" t="s">
        <v>915</v>
      </c>
      <c r="D516" s="135">
        <v>4.3899999999999997</v>
      </c>
      <c r="E516" s="135">
        <v>1</v>
      </c>
    </row>
    <row r="517" spans="1:5" x14ac:dyDescent="0.25">
      <c r="A517" s="134" t="s">
        <v>1167</v>
      </c>
      <c r="B517" s="134" t="s">
        <v>1020</v>
      </c>
      <c r="C517" s="134" t="s">
        <v>860</v>
      </c>
      <c r="D517" s="135">
        <v>5.49</v>
      </c>
      <c r="E517" s="135">
        <v>1</v>
      </c>
    </row>
    <row r="518" spans="1:5" x14ac:dyDescent="0.25">
      <c r="A518" s="134" t="s">
        <v>1167</v>
      </c>
      <c r="B518" s="134" t="s">
        <v>895</v>
      </c>
      <c r="C518" s="134" t="s">
        <v>860</v>
      </c>
      <c r="D518" s="135">
        <v>6</v>
      </c>
      <c r="E518" s="135">
        <v>1</v>
      </c>
    </row>
    <row r="519" spans="1:5" x14ac:dyDescent="0.25">
      <c r="A519" s="134" t="s">
        <v>1167</v>
      </c>
      <c r="B519" s="134" t="s">
        <v>1158</v>
      </c>
      <c r="C519" s="134" t="s">
        <v>860</v>
      </c>
      <c r="D519" s="135">
        <v>6.21</v>
      </c>
      <c r="E519" s="135">
        <v>1</v>
      </c>
    </row>
    <row r="520" spans="1:5" ht="30" x14ac:dyDescent="0.25">
      <c r="A520" s="134" t="s">
        <v>1167</v>
      </c>
      <c r="B520" s="134" t="s">
        <v>966</v>
      </c>
      <c r="C520" s="134" t="s">
        <v>866</v>
      </c>
      <c r="D520" s="135">
        <v>0</v>
      </c>
      <c r="E520" s="135">
        <v>1</v>
      </c>
    </row>
    <row r="521" spans="1:5" x14ac:dyDescent="0.25">
      <c r="A521" s="134" t="s">
        <v>1167</v>
      </c>
      <c r="B521" s="134" t="s">
        <v>859</v>
      </c>
      <c r="C521" s="134" t="s">
        <v>871</v>
      </c>
      <c r="D521" s="135">
        <v>6.95</v>
      </c>
      <c r="E521" s="135">
        <v>1</v>
      </c>
    </row>
    <row r="522" spans="1:5" x14ac:dyDescent="0.25">
      <c r="A522" s="134" t="s">
        <v>1167</v>
      </c>
      <c r="B522" s="134" t="s">
        <v>932</v>
      </c>
      <c r="C522" s="134" t="s">
        <v>871</v>
      </c>
      <c r="D522" s="135">
        <v>5.08</v>
      </c>
      <c r="E522" s="135">
        <v>1</v>
      </c>
    </row>
    <row r="523" spans="1:5" x14ac:dyDescent="0.25">
      <c r="A523" s="134" t="s">
        <v>1167</v>
      </c>
      <c r="B523" s="134" t="s">
        <v>1169</v>
      </c>
      <c r="C523" s="134" t="s">
        <v>871</v>
      </c>
      <c r="D523" s="135">
        <v>6.83</v>
      </c>
      <c r="E523" s="135">
        <v>1</v>
      </c>
    </row>
    <row r="524" spans="1:5" x14ac:dyDescent="0.25">
      <c r="A524" s="134" t="s">
        <v>1167</v>
      </c>
      <c r="B524" s="134" t="s">
        <v>1166</v>
      </c>
      <c r="C524" s="134" t="s">
        <v>871</v>
      </c>
      <c r="D524" s="135">
        <v>5.36</v>
      </c>
      <c r="E524" s="135">
        <v>1</v>
      </c>
    </row>
    <row r="525" spans="1:5" x14ac:dyDescent="0.25">
      <c r="A525" s="134" t="s">
        <v>1167</v>
      </c>
      <c r="B525" s="134" t="s">
        <v>1170</v>
      </c>
      <c r="C525" s="134" t="s">
        <v>871</v>
      </c>
      <c r="D525" s="135">
        <v>6.29</v>
      </c>
      <c r="E525" s="135">
        <v>1</v>
      </c>
    </row>
    <row r="526" spans="1:5" ht="30" x14ac:dyDescent="0.25">
      <c r="A526" s="134" t="s">
        <v>1171</v>
      </c>
      <c r="B526" s="134" t="s">
        <v>907</v>
      </c>
      <c r="C526" s="134" t="s">
        <v>1172</v>
      </c>
      <c r="D526" s="135">
        <v>5.45</v>
      </c>
      <c r="E526" s="135">
        <v>1</v>
      </c>
    </row>
    <row r="527" spans="1:5" ht="30" x14ac:dyDescent="0.25">
      <c r="A527" s="134" t="s">
        <v>1171</v>
      </c>
      <c r="B527" s="134" t="s">
        <v>938</v>
      </c>
      <c r="C527" s="134" t="s">
        <v>1045</v>
      </c>
      <c r="D527" s="135">
        <v>5.47</v>
      </c>
      <c r="E527" s="135">
        <v>1</v>
      </c>
    </row>
    <row r="528" spans="1:5" ht="30" x14ac:dyDescent="0.25">
      <c r="A528" s="134" t="s">
        <v>1171</v>
      </c>
      <c r="B528" s="134" t="s">
        <v>859</v>
      </c>
      <c r="C528" s="134" t="s">
        <v>963</v>
      </c>
      <c r="D528" s="135">
        <v>6.95</v>
      </c>
      <c r="E528" s="135">
        <v>1</v>
      </c>
    </row>
    <row r="529" spans="1:5" ht="30" x14ac:dyDescent="0.25">
      <c r="A529" s="134" t="s">
        <v>1171</v>
      </c>
      <c r="B529" s="134" t="s">
        <v>1114</v>
      </c>
      <c r="C529" s="134" t="s">
        <v>995</v>
      </c>
      <c r="D529" s="135">
        <v>4.9400000000000004</v>
      </c>
      <c r="E529" s="135">
        <v>1</v>
      </c>
    </row>
    <row r="530" spans="1:5" ht="30" x14ac:dyDescent="0.25">
      <c r="A530" s="134" t="s">
        <v>1171</v>
      </c>
      <c r="B530" s="134" t="s">
        <v>1169</v>
      </c>
      <c r="C530" s="134" t="s">
        <v>857</v>
      </c>
      <c r="D530" s="135">
        <v>6.83</v>
      </c>
      <c r="E530" s="135">
        <v>1</v>
      </c>
    </row>
    <row r="531" spans="1:5" ht="30" x14ac:dyDescent="0.25">
      <c r="A531" s="134" t="s">
        <v>1171</v>
      </c>
      <c r="B531" s="134" t="s">
        <v>919</v>
      </c>
      <c r="C531" s="134" t="s">
        <v>860</v>
      </c>
      <c r="D531" s="135">
        <v>0</v>
      </c>
      <c r="E531" s="135">
        <v>1</v>
      </c>
    </row>
    <row r="532" spans="1:5" ht="30" x14ac:dyDescent="0.25">
      <c r="A532" s="134" t="s">
        <v>1171</v>
      </c>
      <c r="B532" s="134" t="s">
        <v>887</v>
      </c>
      <c r="C532" s="134" t="s">
        <v>860</v>
      </c>
      <c r="D532" s="135">
        <v>5.5</v>
      </c>
      <c r="E532" s="135">
        <v>1</v>
      </c>
    </row>
    <row r="533" spans="1:5" ht="30" x14ac:dyDescent="0.25">
      <c r="A533" s="134" t="s">
        <v>1171</v>
      </c>
      <c r="B533" s="134" t="s">
        <v>1173</v>
      </c>
      <c r="C533" s="134" t="s">
        <v>866</v>
      </c>
      <c r="D533" s="135">
        <v>6.41</v>
      </c>
      <c r="E533" s="135">
        <v>1</v>
      </c>
    </row>
    <row r="534" spans="1:5" x14ac:dyDescent="0.25">
      <c r="A534" s="134" t="s">
        <v>1174</v>
      </c>
      <c r="B534" s="134" t="s">
        <v>932</v>
      </c>
      <c r="C534" s="134" t="s">
        <v>866</v>
      </c>
      <c r="D534" s="135">
        <v>5.08</v>
      </c>
      <c r="E534" s="135">
        <v>1</v>
      </c>
    </row>
    <row r="535" spans="1:5" ht="30" x14ac:dyDescent="0.25">
      <c r="A535" s="134" t="s">
        <v>1171</v>
      </c>
      <c r="B535" s="134" t="s">
        <v>1175</v>
      </c>
      <c r="C535" s="134" t="s">
        <v>871</v>
      </c>
      <c r="D535" s="135">
        <v>4.79</v>
      </c>
      <c r="E535" s="135">
        <v>1</v>
      </c>
    </row>
    <row r="536" spans="1:5" ht="30" x14ac:dyDescent="0.25">
      <c r="A536" s="134" t="s">
        <v>1171</v>
      </c>
      <c r="B536" s="134" t="s">
        <v>1158</v>
      </c>
      <c r="C536" s="134" t="s">
        <v>871</v>
      </c>
      <c r="D536" s="135">
        <v>6.21</v>
      </c>
      <c r="E536" s="135">
        <v>1</v>
      </c>
    </row>
    <row r="537" spans="1:5" x14ac:dyDescent="0.25">
      <c r="A537" s="134" t="s">
        <v>1176</v>
      </c>
      <c r="B537" s="134" t="s">
        <v>847</v>
      </c>
      <c r="C537" s="134" t="s">
        <v>1001</v>
      </c>
      <c r="D537" s="135">
        <v>5.83</v>
      </c>
      <c r="E537" s="135">
        <v>1.59</v>
      </c>
    </row>
    <row r="538" spans="1:5" x14ac:dyDescent="0.25">
      <c r="A538" s="134" t="s">
        <v>1176</v>
      </c>
      <c r="B538" s="134" t="s">
        <v>865</v>
      </c>
      <c r="C538" s="134" t="s">
        <v>915</v>
      </c>
      <c r="D538" s="135">
        <v>2.36</v>
      </c>
      <c r="E538" s="135">
        <v>1</v>
      </c>
    </row>
    <row r="539" spans="1:5" x14ac:dyDescent="0.25">
      <c r="A539" s="134" t="s">
        <v>1176</v>
      </c>
      <c r="B539" s="134" t="s">
        <v>917</v>
      </c>
      <c r="C539" s="134" t="s">
        <v>866</v>
      </c>
      <c r="D539" s="135">
        <v>2.92</v>
      </c>
      <c r="E539" s="135">
        <v>1</v>
      </c>
    </row>
    <row r="540" spans="1:5" ht="30" x14ac:dyDescent="0.25">
      <c r="A540" s="134" t="s">
        <v>1176</v>
      </c>
      <c r="B540" s="134" t="s">
        <v>921</v>
      </c>
      <c r="C540" s="134" t="s">
        <v>866</v>
      </c>
      <c r="D540" s="135">
        <v>6.2</v>
      </c>
      <c r="E540" s="135">
        <v>1</v>
      </c>
    </row>
    <row r="541" spans="1:5" x14ac:dyDescent="0.25">
      <c r="A541" s="134" t="s">
        <v>1176</v>
      </c>
      <c r="B541" s="134" t="s">
        <v>907</v>
      </c>
      <c r="C541" s="134" t="s">
        <v>871</v>
      </c>
      <c r="D541" s="135">
        <v>5.45</v>
      </c>
      <c r="E541" s="135">
        <v>1</v>
      </c>
    </row>
    <row r="542" spans="1:5" x14ac:dyDescent="0.25">
      <c r="A542" s="134" t="s">
        <v>1176</v>
      </c>
      <c r="B542" s="134" t="s">
        <v>932</v>
      </c>
      <c r="C542" s="134" t="s">
        <v>871</v>
      </c>
      <c r="D542" s="135">
        <v>5.08</v>
      </c>
      <c r="E542" s="135">
        <v>1</v>
      </c>
    </row>
    <row r="543" spans="1:5" x14ac:dyDescent="0.25">
      <c r="A543" s="134" t="s">
        <v>1176</v>
      </c>
      <c r="B543" s="134" t="s">
        <v>887</v>
      </c>
      <c r="C543" s="134" t="s">
        <v>871</v>
      </c>
      <c r="D543" s="135">
        <v>5.5</v>
      </c>
      <c r="E543" s="135">
        <v>1</v>
      </c>
    </row>
    <row r="544" spans="1:5" x14ac:dyDescent="0.25">
      <c r="A544" s="134" t="s">
        <v>1176</v>
      </c>
      <c r="B544" s="134" t="s">
        <v>942</v>
      </c>
      <c r="C544" s="134" t="s">
        <v>871</v>
      </c>
      <c r="D544" s="135">
        <v>4.3899999999999997</v>
      </c>
      <c r="E544" s="135">
        <v>1</v>
      </c>
    </row>
    <row r="545" spans="1:5" x14ac:dyDescent="0.25">
      <c r="A545" s="134" t="s">
        <v>1176</v>
      </c>
      <c r="B545" s="134" t="s">
        <v>883</v>
      </c>
      <c r="C545" s="134" t="s">
        <v>878</v>
      </c>
      <c r="D545" s="135">
        <v>5.75</v>
      </c>
      <c r="E545" s="135">
        <v>1</v>
      </c>
    </row>
    <row r="546" spans="1:5" x14ac:dyDescent="0.25">
      <c r="A546" s="134" t="s">
        <v>1177</v>
      </c>
      <c r="B546" s="134" t="s">
        <v>938</v>
      </c>
      <c r="C546" s="134" t="s">
        <v>1135</v>
      </c>
      <c r="D546" s="135">
        <v>5.47</v>
      </c>
      <c r="E546" s="135">
        <v>1.18</v>
      </c>
    </row>
    <row r="547" spans="1:5" x14ac:dyDescent="0.25">
      <c r="A547" s="134" t="s">
        <v>1177</v>
      </c>
      <c r="B547" s="134" t="s">
        <v>1020</v>
      </c>
      <c r="C547" s="134" t="s">
        <v>1156</v>
      </c>
      <c r="D547" s="135">
        <v>5.49</v>
      </c>
      <c r="E547" s="135">
        <v>1</v>
      </c>
    </row>
    <row r="548" spans="1:5" x14ac:dyDescent="0.25">
      <c r="A548" s="134" t="s">
        <v>1177</v>
      </c>
      <c r="B548" s="134" t="s">
        <v>865</v>
      </c>
      <c r="C548" s="134" t="s">
        <v>991</v>
      </c>
      <c r="D548" s="135">
        <v>2.36</v>
      </c>
      <c r="E548" s="135">
        <v>1</v>
      </c>
    </row>
    <row r="549" spans="1:5" ht="30" x14ac:dyDescent="0.25">
      <c r="A549" s="134" t="s">
        <v>1177</v>
      </c>
      <c r="B549" s="134" t="s">
        <v>921</v>
      </c>
      <c r="C549" s="134" t="s">
        <v>991</v>
      </c>
      <c r="D549" s="135">
        <v>6.2</v>
      </c>
      <c r="E549" s="135">
        <v>1</v>
      </c>
    </row>
    <row r="550" spans="1:5" x14ac:dyDescent="0.25">
      <c r="A550" s="134" t="s">
        <v>1177</v>
      </c>
      <c r="B550" s="134" t="s">
        <v>897</v>
      </c>
      <c r="C550" s="134" t="s">
        <v>911</v>
      </c>
      <c r="D550" s="135">
        <v>2.2599999999999998</v>
      </c>
      <c r="E550" s="135">
        <v>1</v>
      </c>
    </row>
    <row r="551" spans="1:5" x14ac:dyDescent="0.25">
      <c r="A551" s="134" t="s">
        <v>1177</v>
      </c>
      <c r="B551" s="134" t="s">
        <v>1178</v>
      </c>
      <c r="C551" s="134" t="s">
        <v>963</v>
      </c>
      <c r="D551" s="135">
        <v>0</v>
      </c>
      <c r="E551" s="135">
        <v>1</v>
      </c>
    </row>
    <row r="552" spans="1:5" ht="30" x14ac:dyDescent="0.25">
      <c r="A552" s="134" t="s">
        <v>1177</v>
      </c>
      <c r="B552" s="134" t="s">
        <v>1031</v>
      </c>
      <c r="C552" s="134" t="s">
        <v>853</v>
      </c>
      <c r="D552" s="135">
        <v>3.23</v>
      </c>
      <c r="E552" s="135">
        <v>1</v>
      </c>
    </row>
    <row r="553" spans="1:5" x14ac:dyDescent="0.25">
      <c r="A553" s="134" t="s">
        <v>1177</v>
      </c>
      <c r="B553" s="134" t="s">
        <v>847</v>
      </c>
      <c r="C553" s="134" t="s">
        <v>857</v>
      </c>
      <c r="D553" s="135">
        <v>5.83</v>
      </c>
      <c r="E553" s="135">
        <v>1.1000000000000001</v>
      </c>
    </row>
    <row r="554" spans="1:5" x14ac:dyDescent="0.25">
      <c r="A554" s="134" t="s">
        <v>1177</v>
      </c>
      <c r="B554" s="134" t="s">
        <v>932</v>
      </c>
      <c r="C554" s="134" t="s">
        <v>857</v>
      </c>
      <c r="D554" s="135">
        <v>5.08</v>
      </c>
      <c r="E554" s="135">
        <v>1</v>
      </c>
    </row>
    <row r="555" spans="1:5" x14ac:dyDescent="0.25">
      <c r="A555" s="134" t="s">
        <v>1177</v>
      </c>
      <c r="B555" s="134" t="s">
        <v>1023</v>
      </c>
      <c r="C555" s="134" t="s">
        <v>866</v>
      </c>
      <c r="D555" s="135">
        <v>5.87</v>
      </c>
      <c r="E555" s="135">
        <v>1</v>
      </c>
    </row>
    <row r="556" spans="1:5" x14ac:dyDescent="0.25">
      <c r="A556" s="134" t="s">
        <v>1177</v>
      </c>
      <c r="B556" s="134" t="s">
        <v>870</v>
      </c>
      <c r="C556" s="134" t="s">
        <v>866</v>
      </c>
      <c r="D556" s="135">
        <v>4.6500000000000004</v>
      </c>
      <c r="E556" s="135">
        <v>1</v>
      </c>
    </row>
    <row r="557" spans="1:5" x14ac:dyDescent="0.25">
      <c r="A557" s="134" t="s">
        <v>1177</v>
      </c>
      <c r="B557" s="134" t="s">
        <v>1118</v>
      </c>
      <c r="C557" s="134" t="s">
        <v>866</v>
      </c>
      <c r="D557" s="135">
        <v>5.39</v>
      </c>
      <c r="E557" s="135">
        <v>1</v>
      </c>
    </row>
    <row r="558" spans="1:5" x14ac:dyDescent="0.25">
      <c r="A558" s="134" t="s">
        <v>1177</v>
      </c>
      <c r="B558" s="134" t="s">
        <v>950</v>
      </c>
      <c r="C558" s="134" t="s">
        <v>871</v>
      </c>
      <c r="D558" s="135">
        <v>4.5999999999999996</v>
      </c>
      <c r="E558" s="135">
        <v>0.8</v>
      </c>
    </row>
    <row r="559" spans="1:5" x14ac:dyDescent="0.25">
      <c r="A559" s="134" t="s">
        <v>1177</v>
      </c>
      <c r="B559" s="134" t="s">
        <v>1009</v>
      </c>
      <c r="C559" s="134" t="s">
        <v>871</v>
      </c>
      <c r="D559" s="135">
        <v>1.98</v>
      </c>
      <c r="E559" s="135">
        <v>0.8</v>
      </c>
    </row>
    <row r="560" spans="1:5" x14ac:dyDescent="0.25">
      <c r="A560" s="134" t="s">
        <v>1177</v>
      </c>
      <c r="B560" s="134" t="s">
        <v>1052</v>
      </c>
      <c r="C560" s="134" t="s">
        <v>878</v>
      </c>
      <c r="D560" s="135">
        <v>3.62</v>
      </c>
      <c r="E560" s="135">
        <v>0.8</v>
      </c>
    </row>
    <row r="561" spans="1:5" x14ac:dyDescent="0.25">
      <c r="A561" s="134" t="s">
        <v>1177</v>
      </c>
      <c r="B561" s="134" t="s">
        <v>1041</v>
      </c>
      <c r="C561" s="134" t="s">
        <v>878</v>
      </c>
      <c r="D561" s="135">
        <v>3.6</v>
      </c>
      <c r="E561" s="135">
        <v>0.8</v>
      </c>
    </row>
    <row r="562" spans="1:5" x14ac:dyDescent="0.25">
      <c r="A562" s="134" t="s">
        <v>1179</v>
      </c>
      <c r="B562" s="134" t="s">
        <v>950</v>
      </c>
      <c r="C562" s="134" t="s">
        <v>1180</v>
      </c>
      <c r="D562" s="135">
        <v>4.5999999999999996</v>
      </c>
      <c r="E562" s="135">
        <v>0.8</v>
      </c>
    </row>
    <row r="563" spans="1:5" x14ac:dyDescent="0.25">
      <c r="A563" s="134" t="s">
        <v>1179</v>
      </c>
      <c r="B563" s="134" t="s">
        <v>869</v>
      </c>
      <c r="C563" s="134" t="s">
        <v>1180</v>
      </c>
      <c r="D563" s="135">
        <v>5.34</v>
      </c>
      <c r="E563" s="135">
        <v>1</v>
      </c>
    </row>
    <row r="564" spans="1:5" x14ac:dyDescent="0.25">
      <c r="A564" s="134" t="s">
        <v>1179</v>
      </c>
      <c r="B564" s="134" t="s">
        <v>847</v>
      </c>
      <c r="C564" s="134" t="s">
        <v>1156</v>
      </c>
      <c r="D564" s="135">
        <v>5.83</v>
      </c>
      <c r="E564" s="135">
        <v>1</v>
      </c>
    </row>
    <row r="565" spans="1:5" ht="30" x14ac:dyDescent="0.25">
      <c r="A565" s="134" t="s">
        <v>1179</v>
      </c>
      <c r="B565" s="134" t="s">
        <v>877</v>
      </c>
      <c r="C565" s="134" t="s">
        <v>1105</v>
      </c>
      <c r="D565" s="135">
        <v>6.65</v>
      </c>
      <c r="E565" s="135">
        <v>1</v>
      </c>
    </row>
    <row r="566" spans="1:5" x14ac:dyDescent="0.25">
      <c r="A566" s="134" t="s">
        <v>1179</v>
      </c>
      <c r="B566" s="134" t="s">
        <v>917</v>
      </c>
      <c r="C566" s="134" t="s">
        <v>991</v>
      </c>
      <c r="D566" s="135">
        <v>2.92</v>
      </c>
      <c r="E566" s="135">
        <v>1</v>
      </c>
    </row>
    <row r="567" spans="1:5" x14ac:dyDescent="0.25">
      <c r="A567" s="134" t="s">
        <v>1179</v>
      </c>
      <c r="B567" s="134" t="s">
        <v>973</v>
      </c>
      <c r="C567" s="134" t="s">
        <v>995</v>
      </c>
      <c r="D567" s="135">
        <v>2.77</v>
      </c>
      <c r="E567" s="135">
        <v>1</v>
      </c>
    </row>
    <row r="568" spans="1:5" x14ac:dyDescent="0.25">
      <c r="A568" s="134" t="s">
        <v>1179</v>
      </c>
      <c r="B568" s="134" t="s">
        <v>956</v>
      </c>
      <c r="C568" s="134" t="s">
        <v>866</v>
      </c>
      <c r="D568" s="135">
        <v>4.0599999999999996</v>
      </c>
      <c r="E568" s="135">
        <v>0.8</v>
      </c>
    </row>
    <row r="569" spans="1:5" x14ac:dyDescent="0.25">
      <c r="A569" s="134" t="s">
        <v>1179</v>
      </c>
      <c r="B569" s="134" t="s">
        <v>1076</v>
      </c>
      <c r="C569" s="134" t="s">
        <v>871</v>
      </c>
      <c r="D569" s="135">
        <v>4.17</v>
      </c>
      <c r="E569" s="135">
        <v>0.8</v>
      </c>
    </row>
    <row r="570" spans="1:5" ht="30" x14ac:dyDescent="0.25">
      <c r="A570" s="134" t="s">
        <v>1179</v>
      </c>
      <c r="B570" s="134" t="s">
        <v>921</v>
      </c>
      <c r="C570" s="134" t="s">
        <v>871</v>
      </c>
      <c r="D570" s="135">
        <v>6.2</v>
      </c>
      <c r="E570" s="135">
        <v>1</v>
      </c>
    </row>
    <row r="571" spans="1:5" x14ac:dyDescent="0.25">
      <c r="A571" s="134" t="s">
        <v>1179</v>
      </c>
      <c r="B571" s="134" t="s">
        <v>887</v>
      </c>
      <c r="C571" s="134" t="s">
        <v>871</v>
      </c>
      <c r="D571" s="135">
        <v>5.5</v>
      </c>
      <c r="E571" s="135">
        <v>1</v>
      </c>
    </row>
    <row r="572" spans="1:5" x14ac:dyDescent="0.25">
      <c r="A572" s="134" t="s">
        <v>1179</v>
      </c>
      <c r="B572" s="134" t="s">
        <v>979</v>
      </c>
      <c r="C572" s="134" t="s">
        <v>871</v>
      </c>
      <c r="D572" s="135">
        <v>5.47</v>
      </c>
      <c r="E572" s="135">
        <v>1</v>
      </c>
    </row>
    <row r="573" spans="1:5" x14ac:dyDescent="0.25">
      <c r="A573" s="134" t="s">
        <v>1179</v>
      </c>
      <c r="B573" s="134" t="s">
        <v>893</v>
      </c>
      <c r="C573" s="134" t="s">
        <v>871</v>
      </c>
      <c r="D573" s="135">
        <v>5.33</v>
      </c>
      <c r="E573" s="135">
        <v>1</v>
      </c>
    </row>
    <row r="574" spans="1:5" x14ac:dyDescent="0.25">
      <c r="A574" s="134" t="s">
        <v>1179</v>
      </c>
      <c r="B574" s="134" t="s">
        <v>982</v>
      </c>
      <c r="C574" s="134" t="s">
        <v>878</v>
      </c>
      <c r="D574" s="135">
        <v>3.79</v>
      </c>
      <c r="E574" s="135">
        <v>0.8</v>
      </c>
    </row>
    <row r="575" spans="1:5" x14ac:dyDescent="0.25">
      <c r="A575" s="134" t="s">
        <v>1179</v>
      </c>
      <c r="B575" s="134" t="s">
        <v>978</v>
      </c>
      <c r="C575" s="134" t="s">
        <v>878</v>
      </c>
      <c r="D575" s="135">
        <v>6.23</v>
      </c>
      <c r="E575" s="135">
        <v>1</v>
      </c>
    </row>
    <row r="576" spans="1:5" x14ac:dyDescent="0.25">
      <c r="A576" s="134" t="s">
        <v>1179</v>
      </c>
      <c r="B576" s="134" t="s">
        <v>1020</v>
      </c>
      <c r="C576" s="134" t="s">
        <v>878</v>
      </c>
      <c r="D576" s="135">
        <v>5.49</v>
      </c>
      <c r="E576" s="135">
        <v>1</v>
      </c>
    </row>
    <row r="577" spans="1:5" x14ac:dyDescent="0.25">
      <c r="A577" s="134" t="s">
        <v>1179</v>
      </c>
      <c r="B577" s="134" t="s">
        <v>1062</v>
      </c>
      <c r="C577" s="134" t="s">
        <v>878</v>
      </c>
      <c r="D577" s="135">
        <v>5.41</v>
      </c>
      <c r="E577" s="135">
        <v>1</v>
      </c>
    </row>
    <row r="578" spans="1:5" x14ac:dyDescent="0.25">
      <c r="A578" s="134" t="s">
        <v>1179</v>
      </c>
      <c r="B578" s="134" t="s">
        <v>1053</v>
      </c>
      <c r="C578" s="134" t="s">
        <v>878</v>
      </c>
      <c r="D578" s="135">
        <v>4.7300000000000004</v>
      </c>
      <c r="E578" s="135">
        <v>0.8</v>
      </c>
    </row>
    <row r="579" spans="1:5" x14ac:dyDescent="0.25">
      <c r="A579" s="134" t="s">
        <v>1179</v>
      </c>
      <c r="B579" s="134" t="s">
        <v>1181</v>
      </c>
      <c r="C579" s="134" t="s">
        <v>878</v>
      </c>
      <c r="D579" s="135">
        <v>1.93</v>
      </c>
      <c r="E579" s="135">
        <v>1</v>
      </c>
    </row>
    <row r="580" spans="1:5" x14ac:dyDescent="0.25">
      <c r="A580" s="134" t="s">
        <v>1179</v>
      </c>
      <c r="B580" s="134" t="s">
        <v>990</v>
      </c>
      <c r="C580" s="134" t="s">
        <v>878</v>
      </c>
      <c r="D580" s="135">
        <v>3.11</v>
      </c>
      <c r="E580" s="135">
        <v>1</v>
      </c>
    </row>
    <row r="581" spans="1:5" x14ac:dyDescent="0.25">
      <c r="A581" s="134" t="s">
        <v>1179</v>
      </c>
      <c r="B581" s="134" t="s">
        <v>865</v>
      </c>
      <c r="C581" s="134" t="s">
        <v>878</v>
      </c>
      <c r="D581" s="135">
        <v>2.36</v>
      </c>
      <c r="E581" s="135">
        <v>1</v>
      </c>
    </row>
    <row r="582" spans="1:5" x14ac:dyDescent="0.25">
      <c r="A582" s="134" t="s">
        <v>1179</v>
      </c>
      <c r="B582" s="134" t="s">
        <v>870</v>
      </c>
      <c r="C582" s="134" t="s">
        <v>878</v>
      </c>
      <c r="D582" s="135">
        <v>4.6500000000000004</v>
      </c>
      <c r="E582" s="135">
        <v>1</v>
      </c>
    </row>
    <row r="583" spans="1:5" x14ac:dyDescent="0.25">
      <c r="A583" s="134" t="s">
        <v>1182</v>
      </c>
      <c r="B583" s="134" t="s">
        <v>847</v>
      </c>
      <c r="C583" s="134" t="s">
        <v>1183</v>
      </c>
      <c r="D583" s="135">
        <v>5.83</v>
      </c>
      <c r="E583" s="135">
        <v>1.47</v>
      </c>
    </row>
    <row r="584" spans="1:5" x14ac:dyDescent="0.25">
      <c r="A584" s="134" t="s">
        <v>1182</v>
      </c>
      <c r="B584" s="134" t="s">
        <v>885</v>
      </c>
      <c r="C584" s="134" t="s">
        <v>991</v>
      </c>
      <c r="D584" s="135">
        <v>5.48</v>
      </c>
      <c r="E584" s="135">
        <v>1.1000000000000001</v>
      </c>
    </row>
    <row r="585" spans="1:5" x14ac:dyDescent="0.25">
      <c r="A585" s="134" t="s">
        <v>1182</v>
      </c>
      <c r="B585" s="134" t="s">
        <v>917</v>
      </c>
      <c r="C585" s="134" t="s">
        <v>911</v>
      </c>
      <c r="D585" s="135">
        <v>2.92</v>
      </c>
      <c r="E585" s="135">
        <v>1</v>
      </c>
    </row>
    <row r="586" spans="1:5" ht="30" x14ac:dyDescent="0.25">
      <c r="A586" s="134" t="s">
        <v>1182</v>
      </c>
      <c r="B586" s="134" t="s">
        <v>921</v>
      </c>
      <c r="C586" s="134" t="s">
        <v>915</v>
      </c>
      <c r="D586" s="135">
        <v>6.2</v>
      </c>
      <c r="E586" s="135">
        <v>1</v>
      </c>
    </row>
    <row r="587" spans="1:5" x14ac:dyDescent="0.25">
      <c r="A587" s="134" t="s">
        <v>1182</v>
      </c>
      <c r="B587" s="134" t="s">
        <v>891</v>
      </c>
      <c r="C587" s="134" t="s">
        <v>915</v>
      </c>
      <c r="D587" s="135">
        <v>5.3</v>
      </c>
      <c r="E587" s="135">
        <v>1</v>
      </c>
    </row>
    <row r="588" spans="1:5" x14ac:dyDescent="0.25">
      <c r="A588" s="134" t="s">
        <v>1182</v>
      </c>
      <c r="B588" s="134" t="s">
        <v>932</v>
      </c>
      <c r="C588" s="134" t="s">
        <v>860</v>
      </c>
      <c r="D588" s="135">
        <v>5.08</v>
      </c>
      <c r="E588" s="135">
        <v>1</v>
      </c>
    </row>
    <row r="589" spans="1:5" x14ac:dyDescent="0.25">
      <c r="A589" s="134" t="s">
        <v>1182</v>
      </c>
      <c r="B589" s="134" t="s">
        <v>1184</v>
      </c>
      <c r="C589" s="134" t="s">
        <v>860</v>
      </c>
      <c r="D589" s="135">
        <v>5.16</v>
      </c>
      <c r="E589" s="135">
        <v>1</v>
      </c>
    </row>
    <row r="590" spans="1:5" ht="30" x14ac:dyDescent="0.25">
      <c r="A590" s="134" t="s">
        <v>1182</v>
      </c>
      <c r="B590" s="134" t="s">
        <v>1086</v>
      </c>
      <c r="C590" s="134" t="s">
        <v>866</v>
      </c>
      <c r="D590" s="135">
        <v>6.48</v>
      </c>
      <c r="E590" s="135">
        <v>1.02</v>
      </c>
    </row>
    <row r="591" spans="1:5" x14ac:dyDescent="0.25">
      <c r="A591" s="134" t="s">
        <v>1182</v>
      </c>
      <c r="B591" s="134" t="s">
        <v>1185</v>
      </c>
      <c r="C591" s="134" t="s">
        <v>866</v>
      </c>
      <c r="D591" s="135">
        <v>0</v>
      </c>
      <c r="E591" s="135">
        <v>1</v>
      </c>
    </row>
    <row r="592" spans="1:5" x14ac:dyDescent="0.25">
      <c r="A592" s="134" t="s">
        <v>1182</v>
      </c>
      <c r="B592" s="134" t="s">
        <v>1186</v>
      </c>
      <c r="C592" s="134" t="s">
        <v>871</v>
      </c>
      <c r="D592" s="135">
        <v>3.83</v>
      </c>
      <c r="E592" s="135">
        <v>1</v>
      </c>
    </row>
    <row r="593" spans="1:5" x14ac:dyDescent="0.25">
      <c r="A593" s="134" t="s">
        <v>1182</v>
      </c>
      <c r="B593" s="134" t="s">
        <v>1163</v>
      </c>
      <c r="C593" s="134" t="s">
        <v>871</v>
      </c>
      <c r="D593" s="135">
        <v>5.4</v>
      </c>
      <c r="E593" s="135">
        <v>1</v>
      </c>
    </row>
    <row r="594" spans="1:5" x14ac:dyDescent="0.25">
      <c r="A594" s="134" t="s">
        <v>1182</v>
      </c>
      <c r="B594" s="134" t="s">
        <v>883</v>
      </c>
      <c r="C594" s="134" t="s">
        <v>871</v>
      </c>
      <c r="D594" s="135">
        <v>5.75</v>
      </c>
      <c r="E594" s="135">
        <v>1.1000000000000001</v>
      </c>
    </row>
    <row r="595" spans="1:5" x14ac:dyDescent="0.25">
      <c r="A595" s="134" t="s">
        <v>1182</v>
      </c>
      <c r="B595" s="134" t="s">
        <v>870</v>
      </c>
      <c r="C595" s="134" t="s">
        <v>871</v>
      </c>
      <c r="D595" s="135">
        <v>4.6500000000000004</v>
      </c>
      <c r="E595" s="135">
        <v>1</v>
      </c>
    </row>
    <row r="596" spans="1:5" x14ac:dyDescent="0.25">
      <c r="A596" s="134" t="s">
        <v>1182</v>
      </c>
      <c r="B596" s="134" t="s">
        <v>893</v>
      </c>
      <c r="C596" s="134" t="s">
        <v>871</v>
      </c>
      <c r="D596" s="135">
        <v>5.33</v>
      </c>
      <c r="E596" s="135">
        <v>1</v>
      </c>
    </row>
    <row r="597" spans="1:5" x14ac:dyDescent="0.25">
      <c r="A597" s="134" t="s">
        <v>1182</v>
      </c>
      <c r="B597" s="134" t="s">
        <v>946</v>
      </c>
      <c r="C597" s="134" t="s">
        <v>871</v>
      </c>
      <c r="D597" s="135">
        <v>5.51</v>
      </c>
      <c r="E597" s="135">
        <v>1</v>
      </c>
    </row>
    <row r="598" spans="1:5" x14ac:dyDescent="0.25">
      <c r="A598" s="134" t="s">
        <v>1182</v>
      </c>
      <c r="B598" s="134" t="s">
        <v>1187</v>
      </c>
      <c r="C598" s="134" t="s">
        <v>871</v>
      </c>
      <c r="D598" s="135">
        <v>5.21</v>
      </c>
      <c r="E598" s="135">
        <v>1</v>
      </c>
    </row>
    <row r="599" spans="1:5" x14ac:dyDescent="0.25">
      <c r="A599" s="134" t="s">
        <v>1182</v>
      </c>
      <c r="B599" s="134" t="s">
        <v>1083</v>
      </c>
      <c r="C599" s="134" t="s">
        <v>871</v>
      </c>
      <c r="D599" s="135">
        <v>6.43</v>
      </c>
      <c r="E599" s="135">
        <v>1</v>
      </c>
    </row>
    <row r="600" spans="1:5" x14ac:dyDescent="0.25">
      <c r="A600" s="134" t="s">
        <v>1182</v>
      </c>
      <c r="B600" s="134" t="s">
        <v>1188</v>
      </c>
      <c r="C600" s="134" t="s">
        <v>871</v>
      </c>
      <c r="D600" s="135">
        <v>6.34</v>
      </c>
      <c r="E600" s="135">
        <v>1</v>
      </c>
    </row>
    <row r="601" spans="1:5" x14ac:dyDescent="0.25">
      <c r="A601" s="134" t="s">
        <v>1182</v>
      </c>
      <c r="B601" s="134" t="s">
        <v>865</v>
      </c>
      <c r="C601" s="134" t="s">
        <v>871</v>
      </c>
      <c r="D601" s="135">
        <v>2.36</v>
      </c>
      <c r="E601" s="135">
        <v>1</v>
      </c>
    </row>
    <row r="602" spans="1:5" x14ac:dyDescent="0.25">
      <c r="A602" s="134" t="s">
        <v>1182</v>
      </c>
      <c r="B602" s="134" t="s">
        <v>875</v>
      </c>
      <c r="C602" s="134" t="s">
        <v>871</v>
      </c>
      <c r="D602" s="135">
        <v>5.9</v>
      </c>
      <c r="E602" s="135">
        <v>1</v>
      </c>
    </row>
    <row r="603" spans="1:5" x14ac:dyDescent="0.25">
      <c r="A603" s="134" t="s">
        <v>1182</v>
      </c>
      <c r="B603" s="134" t="s">
        <v>907</v>
      </c>
      <c r="C603" s="134" t="s">
        <v>878</v>
      </c>
      <c r="D603" s="135">
        <v>5.45</v>
      </c>
      <c r="E603" s="135">
        <v>1</v>
      </c>
    </row>
    <row r="604" spans="1:5" x14ac:dyDescent="0.25">
      <c r="A604" s="134" t="s">
        <v>1182</v>
      </c>
      <c r="B604" s="134" t="s">
        <v>1009</v>
      </c>
      <c r="C604" s="134" t="s">
        <v>878</v>
      </c>
      <c r="D604" s="135">
        <v>1.98</v>
      </c>
      <c r="E604" s="135">
        <v>0.8</v>
      </c>
    </row>
    <row r="605" spans="1:5" x14ac:dyDescent="0.25">
      <c r="A605" s="134" t="s">
        <v>1189</v>
      </c>
      <c r="B605" s="134" t="s">
        <v>897</v>
      </c>
      <c r="C605" s="134" t="s">
        <v>927</v>
      </c>
      <c r="D605" s="135">
        <v>2.2599999999999998</v>
      </c>
      <c r="E605" s="135">
        <v>1</v>
      </c>
    </row>
    <row r="606" spans="1:5" ht="30" x14ac:dyDescent="0.25">
      <c r="A606" s="134" t="s">
        <v>1189</v>
      </c>
      <c r="B606" s="134" t="s">
        <v>921</v>
      </c>
      <c r="C606" s="134" t="s">
        <v>1156</v>
      </c>
      <c r="D606" s="135">
        <v>6.2</v>
      </c>
      <c r="E606" s="135">
        <v>1</v>
      </c>
    </row>
    <row r="607" spans="1:5" x14ac:dyDescent="0.25">
      <c r="A607" s="134" t="s">
        <v>1189</v>
      </c>
      <c r="B607" s="134" t="s">
        <v>1190</v>
      </c>
      <c r="C607" s="134" t="s">
        <v>1090</v>
      </c>
      <c r="D607" s="135">
        <v>6.18</v>
      </c>
      <c r="E607" s="135">
        <v>1.1000000000000001</v>
      </c>
    </row>
    <row r="608" spans="1:5" x14ac:dyDescent="0.25">
      <c r="A608" s="134" t="s">
        <v>1189</v>
      </c>
      <c r="B608" s="134" t="s">
        <v>847</v>
      </c>
      <c r="C608" s="134" t="s">
        <v>933</v>
      </c>
      <c r="D608" s="135">
        <v>5.83</v>
      </c>
      <c r="E608" s="135">
        <v>1.1000000000000001</v>
      </c>
    </row>
    <row r="609" spans="1:5" x14ac:dyDescent="0.25">
      <c r="A609" s="134" t="s">
        <v>1189</v>
      </c>
      <c r="B609" s="134" t="s">
        <v>925</v>
      </c>
      <c r="C609" s="134" t="s">
        <v>853</v>
      </c>
      <c r="D609" s="135">
        <v>2.4700000000000002</v>
      </c>
      <c r="E609" s="135">
        <v>0.8</v>
      </c>
    </row>
    <row r="610" spans="1:5" x14ac:dyDescent="0.25">
      <c r="A610" s="134" t="s">
        <v>1189</v>
      </c>
      <c r="B610" s="134" t="s">
        <v>1186</v>
      </c>
      <c r="C610" s="134" t="s">
        <v>995</v>
      </c>
      <c r="D610" s="135">
        <v>3.83</v>
      </c>
      <c r="E610" s="135">
        <v>1</v>
      </c>
    </row>
    <row r="611" spans="1:5" ht="30" x14ac:dyDescent="0.25">
      <c r="A611" s="134" t="s">
        <v>1189</v>
      </c>
      <c r="B611" s="134" t="s">
        <v>919</v>
      </c>
      <c r="C611" s="134" t="s">
        <v>857</v>
      </c>
      <c r="D611" s="135">
        <v>0</v>
      </c>
      <c r="E611" s="135">
        <v>1</v>
      </c>
    </row>
    <row r="612" spans="1:5" x14ac:dyDescent="0.25">
      <c r="A612" s="134" t="s">
        <v>1189</v>
      </c>
      <c r="B612" s="134" t="s">
        <v>1184</v>
      </c>
      <c r="C612" s="134" t="s">
        <v>860</v>
      </c>
      <c r="D612" s="135">
        <v>5.16</v>
      </c>
      <c r="E612" s="135">
        <v>1</v>
      </c>
    </row>
    <row r="613" spans="1:5" x14ac:dyDescent="0.25">
      <c r="A613" s="134" t="s">
        <v>1189</v>
      </c>
      <c r="B613" s="134" t="s">
        <v>990</v>
      </c>
      <c r="C613" s="134" t="s">
        <v>860</v>
      </c>
      <c r="D613" s="135">
        <v>3.11</v>
      </c>
      <c r="E613" s="135">
        <v>1</v>
      </c>
    </row>
    <row r="614" spans="1:5" x14ac:dyDescent="0.25">
      <c r="A614" s="134" t="s">
        <v>1189</v>
      </c>
      <c r="B614" s="134" t="s">
        <v>917</v>
      </c>
      <c r="C614" s="134" t="s">
        <v>866</v>
      </c>
      <c r="D614" s="135">
        <v>2.92</v>
      </c>
      <c r="E614" s="135">
        <v>1</v>
      </c>
    </row>
    <row r="615" spans="1:5" x14ac:dyDescent="0.25">
      <c r="A615" s="134" t="s">
        <v>1189</v>
      </c>
      <c r="B615" s="134" t="s">
        <v>1052</v>
      </c>
      <c r="C615" s="134" t="s">
        <v>866</v>
      </c>
      <c r="D615" s="135">
        <v>3.62</v>
      </c>
      <c r="E615" s="135">
        <v>0.8</v>
      </c>
    </row>
    <row r="616" spans="1:5" x14ac:dyDescent="0.25">
      <c r="A616" s="134" t="s">
        <v>1191</v>
      </c>
      <c r="B616" s="134" t="s">
        <v>847</v>
      </c>
      <c r="C616" s="134" t="s">
        <v>1001</v>
      </c>
      <c r="D616" s="135">
        <v>5.83</v>
      </c>
      <c r="E616" s="135">
        <v>1.59</v>
      </c>
    </row>
    <row r="617" spans="1:5" x14ac:dyDescent="0.25">
      <c r="A617" s="134" t="s">
        <v>1191</v>
      </c>
      <c r="B617" s="134" t="s">
        <v>865</v>
      </c>
      <c r="C617" s="134" t="s">
        <v>915</v>
      </c>
      <c r="D617" s="135">
        <v>2.36</v>
      </c>
      <c r="E617" s="135">
        <v>1</v>
      </c>
    </row>
    <row r="618" spans="1:5" x14ac:dyDescent="0.25">
      <c r="A618" s="134" t="s">
        <v>1191</v>
      </c>
      <c r="B618" s="134" t="s">
        <v>917</v>
      </c>
      <c r="C618" s="134" t="s">
        <v>866</v>
      </c>
      <c r="D618" s="135">
        <v>2.92</v>
      </c>
      <c r="E618" s="135">
        <v>1</v>
      </c>
    </row>
    <row r="619" spans="1:5" ht="30" x14ac:dyDescent="0.25">
      <c r="A619" s="134" t="s">
        <v>1191</v>
      </c>
      <c r="B619" s="134" t="s">
        <v>921</v>
      </c>
      <c r="C619" s="134" t="s">
        <v>866</v>
      </c>
      <c r="D619" s="135">
        <v>6.2</v>
      </c>
      <c r="E619" s="135">
        <v>1</v>
      </c>
    </row>
    <row r="620" spans="1:5" x14ac:dyDescent="0.25">
      <c r="A620" s="134" t="s">
        <v>1191</v>
      </c>
      <c r="B620" s="134" t="s">
        <v>907</v>
      </c>
      <c r="C620" s="134" t="s">
        <v>871</v>
      </c>
      <c r="D620" s="135">
        <v>5.45</v>
      </c>
      <c r="E620" s="135">
        <v>1</v>
      </c>
    </row>
    <row r="621" spans="1:5" x14ac:dyDescent="0.25">
      <c r="A621" s="134" t="s">
        <v>1191</v>
      </c>
      <c r="B621" s="134" t="s">
        <v>932</v>
      </c>
      <c r="C621" s="134" t="s">
        <v>871</v>
      </c>
      <c r="D621" s="135">
        <v>5.08</v>
      </c>
      <c r="E621" s="135">
        <v>1</v>
      </c>
    </row>
    <row r="622" spans="1:5" x14ac:dyDescent="0.25">
      <c r="A622" s="134" t="s">
        <v>1191</v>
      </c>
      <c r="B622" s="134" t="s">
        <v>887</v>
      </c>
      <c r="C622" s="134" t="s">
        <v>871</v>
      </c>
      <c r="D622" s="135">
        <v>5.5</v>
      </c>
      <c r="E622" s="135">
        <v>1</v>
      </c>
    </row>
    <row r="623" spans="1:5" x14ac:dyDescent="0.25">
      <c r="A623" s="134" t="s">
        <v>1191</v>
      </c>
      <c r="B623" s="134" t="s">
        <v>942</v>
      </c>
      <c r="C623" s="134" t="s">
        <v>871</v>
      </c>
      <c r="D623" s="135">
        <v>4.3899999999999997</v>
      </c>
      <c r="E623" s="135">
        <v>1</v>
      </c>
    </row>
    <row r="624" spans="1:5" x14ac:dyDescent="0.25">
      <c r="A624" s="134" t="s">
        <v>1191</v>
      </c>
      <c r="B624" s="134" t="s">
        <v>883</v>
      </c>
      <c r="C624" s="134" t="s">
        <v>878</v>
      </c>
      <c r="D624" s="135">
        <v>5.75</v>
      </c>
      <c r="E624" s="135">
        <v>1</v>
      </c>
    </row>
    <row r="625" spans="1:5" x14ac:dyDescent="0.25">
      <c r="A625" s="134" t="s">
        <v>1192</v>
      </c>
      <c r="B625" s="134" t="s">
        <v>847</v>
      </c>
      <c r="C625" s="134" t="s">
        <v>1001</v>
      </c>
      <c r="D625" s="135">
        <v>5.83</v>
      </c>
      <c r="E625" s="135">
        <v>1.59</v>
      </c>
    </row>
    <row r="626" spans="1:5" x14ac:dyDescent="0.25">
      <c r="A626" s="134" t="s">
        <v>1192</v>
      </c>
      <c r="B626" s="134" t="s">
        <v>865</v>
      </c>
      <c r="C626" s="134" t="s">
        <v>915</v>
      </c>
      <c r="D626" s="135">
        <v>2.36</v>
      </c>
      <c r="E626" s="135">
        <v>1</v>
      </c>
    </row>
    <row r="627" spans="1:5" x14ac:dyDescent="0.25">
      <c r="A627" s="134" t="s">
        <v>1192</v>
      </c>
      <c r="B627" s="134" t="s">
        <v>917</v>
      </c>
      <c r="C627" s="134" t="s">
        <v>866</v>
      </c>
      <c r="D627" s="135">
        <v>2.92</v>
      </c>
      <c r="E627" s="135">
        <v>1</v>
      </c>
    </row>
    <row r="628" spans="1:5" ht="30" x14ac:dyDescent="0.25">
      <c r="A628" s="134" t="s">
        <v>1192</v>
      </c>
      <c r="B628" s="134" t="s">
        <v>921</v>
      </c>
      <c r="C628" s="134" t="s">
        <v>866</v>
      </c>
      <c r="D628" s="135">
        <v>6.2</v>
      </c>
      <c r="E628" s="135">
        <v>1</v>
      </c>
    </row>
    <row r="629" spans="1:5" x14ac:dyDescent="0.25">
      <c r="A629" s="134" t="s">
        <v>1192</v>
      </c>
      <c r="B629" s="134" t="s">
        <v>907</v>
      </c>
      <c r="C629" s="134" t="s">
        <v>871</v>
      </c>
      <c r="D629" s="135">
        <v>5.45</v>
      </c>
      <c r="E629" s="135">
        <v>1</v>
      </c>
    </row>
    <row r="630" spans="1:5" x14ac:dyDescent="0.25">
      <c r="A630" s="134" t="s">
        <v>1192</v>
      </c>
      <c r="B630" s="134" t="s">
        <v>932</v>
      </c>
      <c r="C630" s="134" t="s">
        <v>871</v>
      </c>
      <c r="D630" s="135">
        <v>5.08</v>
      </c>
      <c r="E630" s="135">
        <v>1</v>
      </c>
    </row>
    <row r="631" spans="1:5" x14ac:dyDescent="0.25">
      <c r="A631" s="134" t="s">
        <v>1192</v>
      </c>
      <c r="B631" s="134" t="s">
        <v>887</v>
      </c>
      <c r="C631" s="134" t="s">
        <v>871</v>
      </c>
      <c r="D631" s="135">
        <v>5.5</v>
      </c>
      <c r="E631" s="135">
        <v>1</v>
      </c>
    </row>
    <row r="632" spans="1:5" x14ac:dyDescent="0.25">
      <c r="A632" s="134" t="s">
        <v>1192</v>
      </c>
      <c r="B632" s="134" t="s">
        <v>942</v>
      </c>
      <c r="C632" s="134" t="s">
        <v>871</v>
      </c>
      <c r="D632" s="135">
        <v>4.3899999999999997</v>
      </c>
      <c r="E632" s="135">
        <v>1</v>
      </c>
    </row>
    <row r="633" spans="1:5" x14ac:dyDescent="0.25">
      <c r="A633" s="134" t="s">
        <v>1192</v>
      </c>
      <c r="B633" s="134" t="s">
        <v>883</v>
      </c>
      <c r="C633" s="134" t="s">
        <v>878</v>
      </c>
      <c r="D633" s="135">
        <v>5.75</v>
      </c>
      <c r="E633" s="135">
        <v>1</v>
      </c>
    </row>
    <row r="634" spans="1:5" ht="30" x14ac:dyDescent="0.25">
      <c r="A634" s="134" t="s">
        <v>1193</v>
      </c>
      <c r="B634" s="134" t="s">
        <v>919</v>
      </c>
      <c r="C634" s="134" t="s">
        <v>1194</v>
      </c>
      <c r="D634" s="135">
        <v>0</v>
      </c>
      <c r="E634" s="135">
        <v>1</v>
      </c>
    </row>
    <row r="635" spans="1:5" x14ac:dyDescent="0.25">
      <c r="A635" s="134" t="s">
        <v>1195</v>
      </c>
      <c r="B635" s="134" t="s">
        <v>917</v>
      </c>
      <c r="C635" s="134" t="s">
        <v>904</v>
      </c>
      <c r="D635" s="135">
        <v>2.92</v>
      </c>
      <c r="E635" s="135">
        <v>1</v>
      </c>
    </row>
    <row r="636" spans="1:5" x14ac:dyDescent="0.25">
      <c r="A636" s="134" t="s">
        <v>1195</v>
      </c>
      <c r="B636" s="134" t="s">
        <v>1196</v>
      </c>
      <c r="C636" s="134" t="s">
        <v>1156</v>
      </c>
      <c r="D636" s="135">
        <v>2.19</v>
      </c>
      <c r="E636" s="135">
        <v>0.8</v>
      </c>
    </row>
    <row r="637" spans="1:5" x14ac:dyDescent="0.25">
      <c r="A637" s="134" t="s">
        <v>1195</v>
      </c>
      <c r="B637" s="134" t="s">
        <v>869</v>
      </c>
      <c r="C637" s="134" t="s">
        <v>995</v>
      </c>
      <c r="D637" s="135">
        <v>5.34</v>
      </c>
      <c r="E637" s="135">
        <v>1</v>
      </c>
    </row>
    <row r="638" spans="1:5" x14ac:dyDescent="0.25">
      <c r="A638" s="134" t="s">
        <v>1195</v>
      </c>
      <c r="B638" s="134" t="s">
        <v>1076</v>
      </c>
      <c r="C638" s="134" t="s">
        <v>857</v>
      </c>
      <c r="D638" s="135">
        <v>4.17</v>
      </c>
      <c r="E638" s="135">
        <v>0.8</v>
      </c>
    </row>
    <row r="639" spans="1:5" ht="30" x14ac:dyDescent="0.25">
      <c r="A639" s="134" t="s">
        <v>1195</v>
      </c>
      <c r="B639" s="134" t="s">
        <v>919</v>
      </c>
      <c r="C639" s="134" t="s">
        <v>857</v>
      </c>
      <c r="D639" s="135">
        <v>0</v>
      </c>
      <c r="E639" s="135">
        <v>1</v>
      </c>
    </row>
    <row r="640" spans="1:5" x14ac:dyDescent="0.25">
      <c r="A640" s="134" t="s">
        <v>1195</v>
      </c>
      <c r="B640" s="134" t="s">
        <v>942</v>
      </c>
      <c r="C640" s="134" t="s">
        <v>860</v>
      </c>
      <c r="D640" s="135">
        <v>4.3899999999999997</v>
      </c>
      <c r="E640" s="135">
        <v>1</v>
      </c>
    </row>
    <row r="641" spans="1:5" x14ac:dyDescent="0.25">
      <c r="A641" s="134" t="s">
        <v>1195</v>
      </c>
      <c r="B641" s="134" t="s">
        <v>955</v>
      </c>
      <c r="C641" s="134" t="s">
        <v>860</v>
      </c>
      <c r="D641" s="135">
        <v>3.11</v>
      </c>
      <c r="E641" s="135">
        <v>0.8</v>
      </c>
    </row>
    <row r="642" spans="1:5" x14ac:dyDescent="0.25">
      <c r="A642" s="134" t="s">
        <v>1195</v>
      </c>
      <c r="B642" s="134" t="s">
        <v>907</v>
      </c>
      <c r="C642" s="134" t="s">
        <v>860</v>
      </c>
      <c r="D642" s="135">
        <v>5.45</v>
      </c>
      <c r="E642" s="135">
        <v>1</v>
      </c>
    </row>
    <row r="643" spans="1:5" x14ac:dyDescent="0.25">
      <c r="A643" s="134" t="s">
        <v>1195</v>
      </c>
      <c r="B643" s="134" t="s">
        <v>925</v>
      </c>
      <c r="C643" s="134" t="s">
        <v>866</v>
      </c>
      <c r="D643" s="135">
        <v>2.4700000000000002</v>
      </c>
      <c r="E643" s="135">
        <v>0.8</v>
      </c>
    </row>
    <row r="644" spans="1:5" x14ac:dyDescent="0.25">
      <c r="A644" s="134" t="s">
        <v>1195</v>
      </c>
      <c r="B644" s="134" t="s">
        <v>1053</v>
      </c>
      <c r="C644" s="134" t="s">
        <v>866</v>
      </c>
      <c r="D644" s="135">
        <v>4.7300000000000004</v>
      </c>
      <c r="E644" s="135">
        <v>0.8</v>
      </c>
    </row>
    <row r="645" spans="1:5" x14ac:dyDescent="0.25">
      <c r="A645" s="134" t="s">
        <v>1195</v>
      </c>
      <c r="B645" s="134" t="s">
        <v>932</v>
      </c>
      <c r="C645" s="134" t="s">
        <v>866</v>
      </c>
      <c r="D645" s="135">
        <v>5.08</v>
      </c>
      <c r="E645" s="135">
        <v>1</v>
      </c>
    </row>
    <row r="646" spans="1:5" x14ac:dyDescent="0.25">
      <c r="A646" s="134" t="s">
        <v>1195</v>
      </c>
      <c r="B646" s="134" t="s">
        <v>1052</v>
      </c>
      <c r="C646" s="134" t="s">
        <v>866</v>
      </c>
      <c r="D646" s="135">
        <v>3.62</v>
      </c>
      <c r="E646" s="135">
        <v>0.8</v>
      </c>
    </row>
    <row r="647" spans="1:5" x14ac:dyDescent="0.25">
      <c r="A647" s="134" t="s">
        <v>1195</v>
      </c>
      <c r="B647" s="134" t="s">
        <v>1041</v>
      </c>
      <c r="C647" s="134" t="s">
        <v>866</v>
      </c>
      <c r="D647" s="135">
        <v>3.6</v>
      </c>
      <c r="E647" s="135">
        <v>0.8</v>
      </c>
    </row>
    <row r="648" spans="1:5" x14ac:dyDescent="0.25">
      <c r="A648" s="134" t="s">
        <v>1195</v>
      </c>
      <c r="B648" s="134" t="s">
        <v>1061</v>
      </c>
      <c r="C648" s="134" t="s">
        <v>871</v>
      </c>
      <c r="D648" s="135">
        <v>3.74</v>
      </c>
      <c r="E648" s="135">
        <v>1</v>
      </c>
    </row>
    <row r="649" spans="1:5" x14ac:dyDescent="0.25">
      <c r="A649" s="134" t="s">
        <v>1195</v>
      </c>
      <c r="B649" s="134" t="s">
        <v>1145</v>
      </c>
      <c r="C649" s="134" t="s">
        <v>871</v>
      </c>
      <c r="D649" s="135">
        <v>2.81</v>
      </c>
      <c r="E649" s="135">
        <v>0.8</v>
      </c>
    </row>
    <row r="650" spans="1:5" ht="30" x14ac:dyDescent="0.25">
      <c r="A650" s="134" t="s">
        <v>1195</v>
      </c>
      <c r="B650" s="134" t="s">
        <v>1099</v>
      </c>
      <c r="C650" s="134" t="s">
        <v>871</v>
      </c>
      <c r="D650" s="135">
        <v>2.6</v>
      </c>
      <c r="E650" s="135">
        <v>1</v>
      </c>
    </row>
    <row r="651" spans="1:5" ht="30" x14ac:dyDescent="0.25">
      <c r="A651" s="134" t="s">
        <v>1195</v>
      </c>
      <c r="B651" s="134" t="s">
        <v>923</v>
      </c>
      <c r="C651" s="134" t="s">
        <v>871</v>
      </c>
      <c r="D651" s="135">
        <v>0</v>
      </c>
      <c r="E651" s="135">
        <v>0.8</v>
      </c>
    </row>
    <row r="652" spans="1:5" x14ac:dyDescent="0.25">
      <c r="A652" s="134" t="s">
        <v>1195</v>
      </c>
      <c r="B652" s="134" t="s">
        <v>865</v>
      </c>
      <c r="C652" s="134" t="s">
        <v>871</v>
      </c>
      <c r="D652" s="135">
        <v>2.36</v>
      </c>
      <c r="E652" s="135">
        <v>1</v>
      </c>
    </row>
    <row r="653" spans="1:5" x14ac:dyDescent="0.25">
      <c r="A653" s="134" t="s">
        <v>1195</v>
      </c>
      <c r="B653" s="134" t="s">
        <v>973</v>
      </c>
      <c r="C653" s="134" t="s">
        <v>871</v>
      </c>
      <c r="D653" s="135">
        <v>2.77</v>
      </c>
      <c r="E653" s="135">
        <v>1</v>
      </c>
    </row>
    <row r="654" spans="1:5" x14ac:dyDescent="0.25">
      <c r="A654" s="134" t="s">
        <v>1195</v>
      </c>
      <c r="B654" s="134" t="s">
        <v>893</v>
      </c>
      <c r="C654" s="134" t="s">
        <v>871</v>
      </c>
      <c r="D654" s="135">
        <v>5.33</v>
      </c>
      <c r="E654" s="135">
        <v>1</v>
      </c>
    </row>
    <row r="655" spans="1:5" x14ac:dyDescent="0.25">
      <c r="A655" s="134" t="s">
        <v>1195</v>
      </c>
      <c r="B655" s="134" t="s">
        <v>897</v>
      </c>
      <c r="C655" s="134" t="s">
        <v>871</v>
      </c>
      <c r="D655" s="135">
        <v>2.2599999999999998</v>
      </c>
      <c r="E655" s="135">
        <v>1</v>
      </c>
    </row>
    <row r="656" spans="1:5" x14ac:dyDescent="0.25">
      <c r="A656" s="134" t="s">
        <v>1195</v>
      </c>
      <c r="B656" s="134" t="s">
        <v>1181</v>
      </c>
      <c r="C656" s="134" t="s">
        <v>871</v>
      </c>
      <c r="D656" s="135">
        <v>1.93</v>
      </c>
      <c r="E656" s="135">
        <v>1</v>
      </c>
    </row>
    <row r="657" spans="1:5" x14ac:dyDescent="0.25">
      <c r="A657" s="134" t="s">
        <v>1195</v>
      </c>
      <c r="B657" s="134" t="s">
        <v>870</v>
      </c>
      <c r="C657" s="134" t="s">
        <v>871</v>
      </c>
      <c r="D657" s="135">
        <v>4.6500000000000004</v>
      </c>
      <c r="E657" s="135">
        <v>1</v>
      </c>
    </row>
    <row r="658" spans="1:5" ht="30" x14ac:dyDescent="0.25">
      <c r="A658" s="134" t="s">
        <v>1195</v>
      </c>
      <c r="B658" s="134" t="s">
        <v>877</v>
      </c>
      <c r="C658" s="134" t="s">
        <v>871</v>
      </c>
      <c r="D658" s="135">
        <v>6.65</v>
      </c>
      <c r="E658" s="135">
        <v>1</v>
      </c>
    </row>
    <row r="659" spans="1:5" x14ac:dyDescent="0.25">
      <c r="A659" s="134" t="s">
        <v>1195</v>
      </c>
      <c r="B659" s="134" t="s">
        <v>1197</v>
      </c>
      <c r="C659" s="134" t="s">
        <v>871</v>
      </c>
      <c r="D659" s="135">
        <v>5.54</v>
      </c>
      <c r="E659" s="135">
        <v>1</v>
      </c>
    </row>
    <row r="660" spans="1:5" x14ac:dyDescent="0.25">
      <c r="A660" s="134" t="s">
        <v>1195</v>
      </c>
      <c r="B660" s="134" t="s">
        <v>1198</v>
      </c>
      <c r="C660" s="134" t="s">
        <v>878</v>
      </c>
      <c r="D660" s="135">
        <v>3.73</v>
      </c>
      <c r="E660" s="135">
        <v>0.8</v>
      </c>
    </row>
    <row r="661" spans="1:5" x14ac:dyDescent="0.25">
      <c r="A661" s="134" t="s">
        <v>1195</v>
      </c>
      <c r="B661" s="134" t="s">
        <v>979</v>
      </c>
      <c r="C661" s="134" t="s">
        <v>878</v>
      </c>
      <c r="D661" s="135">
        <v>5.47</v>
      </c>
      <c r="E661" s="135">
        <v>1</v>
      </c>
    </row>
    <row r="662" spans="1:5" x14ac:dyDescent="0.25">
      <c r="A662" s="134" t="s">
        <v>1195</v>
      </c>
      <c r="B662" s="134" t="s">
        <v>1131</v>
      </c>
      <c r="C662" s="134" t="s">
        <v>878</v>
      </c>
      <c r="D662" s="135">
        <v>2.5</v>
      </c>
      <c r="E662" s="135">
        <v>0.8</v>
      </c>
    </row>
    <row r="663" spans="1:5" ht="30" x14ac:dyDescent="0.25">
      <c r="A663" s="134" t="s">
        <v>1195</v>
      </c>
      <c r="B663" s="134" t="s">
        <v>977</v>
      </c>
      <c r="C663" s="134" t="s">
        <v>878</v>
      </c>
      <c r="D663" s="135">
        <v>3.47</v>
      </c>
      <c r="E663" s="135">
        <v>0.8</v>
      </c>
    </row>
    <row r="664" spans="1:5" x14ac:dyDescent="0.25">
      <c r="A664" s="134" t="s">
        <v>1199</v>
      </c>
      <c r="B664" s="134" t="s">
        <v>893</v>
      </c>
      <c r="C664" s="134" t="s">
        <v>962</v>
      </c>
      <c r="D664" s="135">
        <v>5.33</v>
      </c>
      <c r="E664" s="135">
        <v>1</v>
      </c>
    </row>
    <row r="665" spans="1:5" x14ac:dyDescent="0.25">
      <c r="A665" s="134" t="s">
        <v>1199</v>
      </c>
      <c r="B665" s="134" t="s">
        <v>891</v>
      </c>
      <c r="C665" s="134" t="s">
        <v>1105</v>
      </c>
      <c r="D665" s="135">
        <v>5.3</v>
      </c>
      <c r="E665" s="135">
        <v>1</v>
      </c>
    </row>
    <row r="666" spans="1:5" x14ac:dyDescent="0.25">
      <c r="A666" s="134" t="s">
        <v>1199</v>
      </c>
      <c r="B666" s="134" t="s">
        <v>847</v>
      </c>
      <c r="C666" s="134" t="s">
        <v>933</v>
      </c>
      <c r="D666" s="135">
        <v>5.83</v>
      </c>
      <c r="E666" s="135">
        <v>1.1000000000000001</v>
      </c>
    </row>
    <row r="667" spans="1:5" x14ac:dyDescent="0.25">
      <c r="A667" s="134" t="s">
        <v>1199</v>
      </c>
      <c r="B667" s="134" t="s">
        <v>865</v>
      </c>
      <c r="C667" s="134" t="s">
        <v>915</v>
      </c>
      <c r="D667" s="135">
        <v>2.36</v>
      </c>
      <c r="E667" s="135">
        <v>1</v>
      </c>
    </row>
    <row r="668" spans="1:5" ht="30" x14ac:dyDescent="0.25">
      <c r="A668" s="134" t="s">
        <v>1199</v>
      </c>
      <c r="B668" s="134" t="s">
        <v>921</v>
      </c>
      <c r="C668" s="134" t="s">
        <v>995</v>
      </c>
      <c r="D668" s="135">
        <v>6.2</v>
      </c>
      <c r="E668" s="135">
        <v>1</v>
      </c>
    </row>
    <row r="669" spans="1:5" x14ac:dyDescent="0.25">
      <c r="A669" s="134" t="s">
        <v>1199</v>
      </c>
      <c r="B669" s="134" t="s">
        <v>990</v>
      </c>
      <c r="C669" s="134" t="s">
        <v>995</v>
      </c>
      <c r="D669" s="135">
        <v>3.11</v>
      </c>
      <c r="E669" s="135">
        <v>1</v>
      </c>
    </row>
    <row r="670" spans="1:5" x14ac:dyDescent="0.25">
      <c r="A670" s="134" t="s">
        <v>1199</v>
      </c>
      <c r="B670" s="134" t="s">
        <v>1041</v>
      </c>
      <c r="C670" s="134" t="s">
        <v>995</v>
      </c>
      <c r="D670" s="135">
        <v>3.6</v>
      </c>
      <c r="E670" s="135">
        <v>0.8</v>
      </c>
    </row>
    <row r="671" spans="1:5" x14ac:dyDescent="0.25">
      <c r="A671" s="134" t="s">
        <v>1199</v>
      </c>
      <c r="B671" s="134" t="s">
        <v>863</v>
      </c>
      <c r="C671" s="134" t="s">
        <v>995</v>
      </c>
      <c r="D671" s="135">
        <v>5.97</v>
      </c>
      <c r="E671" s="135">
        <v>1.1000000000000001</v>
      </c>
    </row>
    <row r="672" spans="1:5" x14ac:dyDescent="0.25">
      <c r="A672" s="134" t="s">
        <v>1199</v>
      </c>
      <c r="B672" s="134" t="s">
        <v>917</v>
      </c>
      <c r="C672" s="134" t="s">
        <v>857</v>
      </c>
      <c r="D672" s="135">
        <v>2.92</v>
      </c>
      <c r="E672" s="135">
        <v>1</v>
      </c>
    </row>
    <row r="673" spans="1:5" x14ac:dyDescent="0.25">
      <c r="A673" s="134" t="s">
        <v>1199</v>
      </c>
      <c r="B673" s="134" t="s">
        <v>875</v>
      </c>
      <c r="C673" s="134" t="s">
        <v>857</v>
      </c>
      <c r="D673" s="135">
        <v>5.9</v>
      </c>
      <c r="E673" s="135">
        <v>1</v>
      </c>
    </row>
    <row r="674" spans="1:5" x14ac:dyDescent="0.25">
      <c r="A674" s="134" t="s">
        <v>1199</v>
      </c>
      <c r="B674" s="134" t="s">
        <v>979</v>
      </c>
      <c r="C674" s="134" t="s">
        <v>860</v>
      </c>
      <c r="D674" s="135">
        <v>5.47</v>
      </c>
      <c r="E674" s="135">
        <v>1</v>
      </c>
    </row>
    <row r="675" spans="1:5" x14ac:dyDescent="0.25">
      <c r="A675" s="134" t="s">
        <v>1199</v>
      </c>
      <c r="B675" s="134" t="s">
        <v>895</v>
      </c>
      <c r="C675" s="134" t="s">
        <v>866</v>
      </c>
      <c r="D675" s="135">
        <v>6</v>
      </c>
      <c r="E675" s="135">
        <v>1</v>
      </c>
    </row>
    <row r="676" spans="1:5" x14ac:dyDescent="0.25">
      <c r="A676" s="134" t="s">
        <v>1199</v>
      </c>
      <c r="B676" s="134" t="s">
        <v>897</v>
      </c>
      <c r="C676" s="134" t="s">
        <v>866</v>
      </c>
      <c r="D676" s="135">
        <v>2.2599999999999998</v>
      </c>
      <c r="E676" s="135">
        <v>1</v>
      </c>
    </row>
    <row r="677" spans="1:5" x14ac:dyDescent="0.25">
      <c r="A677" s="134" t="s">
        <v>1199</v>
      </c>
      <c r="B677" s="134" t="s">
        <v>1141</v>
      </c>
      <c r="C677" s="134" t="s">
        <v>866</v>
      </c>
      <c r="D677" s="135">
        <v>2.0499999999999998</v>
      </c>
      <c r="E677" s="135">
        <v>0.8</v>
      </c>
    </row>
    <row r="678" spans="1:5" x14ac:dyDescent="0.25">
      <c r="A678" s="134" t="s">
        <v>1199</v>
      </c>
      <c r="B678" s="134" t="s">
        <v>907</v>
      </c>
      <c r="C678" s="134" t="s">
        <v>871</v>
      </c>
      <c r="D678" s="135">
        <v>5.45</v>
      </c>
      <c r="E678" s="135">
        <v>1</v>
      </c>
    </row>
    <row r="679" spans="1:5" ht="30" x14ac:dyDescent="0.25">
      <c r="A679" s="134" t="s">
        <v>1199</v>
      </c>
      <c r="B679" s="134" t="s">
        <v>919</v>
      </c>
      <c r="C679" s="134" t="s">
        <v>871</v>
      </c>
      <c r="D679" s="135">
        <v>0</v>
      </c>
      <c r="E679" s="135">
        <v>1</v>
      </c>
    </row>
    <row r="680" spans="1:5" x14ac:dyDescent="0.25">
      <c r="A680" s="134" t="s">
        <v>1199</v>
      </c>
      <c r="B680" s="134" t="s">
        <v>869</v>
      </c>
      <c r="C680" s="134" t="s">
        <v>871</v>
      </c>
      <c r="D680" s="135">
        <v>5.34</v>
      </c>
      <c r="E680" s="135">
        <v>1</v>
      </c>
    </row>
    <row r="681" spans="1:5" x14ac:dyDescent="0.25">
      <c r="A681" s="134" t="s">
        <v>1199</v>
      </c>
      <c r="B681" s="134" t="s">
        <v>885</v>
      </c>
      <c r="C681" s="134" t="s">
        <v>871</v>
      </c>
      <c r="D681" s="135">
        <v>5.48</v>
      </c>
      <c r="E681" s="135">
        <v>1</v>
      </c>
    </row>
    <row r="682" spans="1:5" x14ac:dyDescent="0.25">
      <c r="A682" s="134" t="s">
        <v>1199</v>
      </c>
      <c r="B682" s="134" t="s">
        <v>938</v>
      </c>
      <c r="C682" s="134" t="s">
        <v>871</v>
      </c>
      <c r="D682" s="135">
        <v>5.47</v>
      </c>
      <c r="E682" s="135">
        <v>1.01</v>
      </c>
    </row>
    <row r="683" spans="1:5" ht="30" x14ac:dyDescent="0.25">
      <c r="A683" s="134" t="s">
        <v>1199</v>
      </c>
      <c r="B683" s="134" t="s">
        <v>923</v>
      </c>
      <c r="C683" s="134" t="s">
        <v>878</v>
      </c>
      <c r="D683" s="135">
        <v>0</v>
      </c>
      <c r="E683" s="135">
        <v>0.8</v>
      </c>
    </row>
    <row r="684" spans="1:5" ht="30" x14ac:dyDescent="0.25">
      <c r="A684" s="134" t="s">
        <v>1199</v>
      </c>
      <c r="B684" s="134" t="s">
        <v>1122</v>
      </c>
      <c r="C684" s="134" t="s">
        <v>878</v>
      </c>
      <c r="D684" s="135">
        <v>5.4</v>
      </c>
      <c r="E684" s="135">
        <v>1</v>
      </c>
    </row>
    <row r="685" spans="1:5" ht="30" x14ac:dyDescent="0.25">
      <c r="A685" s="134" t="s">
        <v>1199</v>
      </c>
      <c r="B685" s="134" t="s">
        <v>1017</v>
      </c>
      <c r="C685" s="134" t="s">
        <v>878</v>
      </c>
      <c r="D685" s="135">
        <v>5.94</v>
      </c>
      <c r="E685" s="135">
        <v>1</v>
      </c>
    </row>
    <row r="686" spans="1:5" x14ac:dyDescent="0.25">
      <c r="A686" s="134" t="s">
        <v>1199</v>
      </c>
      <c r="B686" s="134" t="s">
        <v>870</v>
      </c>
      <c r="C686" s="134" t="s">
        <v>878</v>
      </c>
      <c r="D686" s="135">
        <v>4.6500000000000004</v>
      </c>
      <c r="E686" s="135">
        <v>1</v>
      </c>
    </row>
    <row r="687" spans="1:5" x14ac:dyDescent="0.25">
      <c r="A687" s="134" t="s">
        <v>1199</v>
      </c>
      <c r="B687" s="134" t="s">
        <v>1053</v>
      </c>
      <c r="C687" s="134" t="s">
        <v>878</v>
      </c>
      <c r="D687" s="135">
        <v>4.7300000000000004</v>
      </c>
      <c r="E687" s="135">
        <v>0.8</v>
      </c>
    </row>
    <row r="688" spans="1:5" x14ac:dyDescent="0.25">
      <c r="A688" s="134" t="s">
        <v>1199</v>
      </c>
      <c r="B688" s="134" t="s">
        <v>1101</v>
      </c>
      <c r="C688" s="134" t="s">
        <v>878</v>
      </c>
      <c r="D688" s="135">
        <v>7.74</v>
      </c>
      <c r="E688" s="135">
        <v>1</v>
      </c>
    </row>
    <row r="689" spans="1:5" x14ac:dyDescent="0.25">
      <c r="A689" s="134" t="s">
        <v>1199</v>
      </c>
      <c r="B689" s="134" t="s">
        <v>1042</v>
      </c>
      <c r="C689" s="134" t="s">
        <v>878</v>
      </c>
      <c r="D689" s="135">
        <v>5.18</v>
      </c>
      <c r="E689" s="135">
        <v>1</v>
      </c>
    </row>
    <row r="690" spans="1:5" x14ac:dyDescent="0.25">
      <c r="A690" s="134" t="s">
        <v>1199</v>
      </c>
      <c r="B690" s="134" t="s">
        <v>901</v>
      </c>
      <c r="C690" s="134" t="s">
        <v>878</v>
      </c>
      <c r="D690" s="135">
        <v>6.06</v>
      </c>
      <c r="E690" s="135">
        <v>1</v>
      </c>
    </row>
    <row r="691" spans="1:5" ht="30" x14ac:dyDescent="0.25">
      <c r="A691" s="134" t="s">
        <v>1199</v>
      </c>
      <c r="B691" s="134" t="s">
        <v>877</v>
      </c>
      <c r="C691" s="134" t="s">
        <v>878</v>
      </c>
      <c r="D691" s="135">
        <v>6.65</v>
      </c>
      <c r="E691" s="135">
        <v>1</v>
      </c>
    </row>
    <row r="692" spans="1:5" x14ac:dyDescent="0.25">
      <c r="A692" s="134" t="s">
        <v>1199</v>
      </c>
      <c r="B692" s="134" t="s">
        <v>881</v>
      </c>
      <c r="C692" s="134" t="s">
        <v>878</v>
      </c>
      <c r="D692" s="135">
        <v>6.25</v>
      </c>
      <c r="E692" s="135">
        <v>1</v>
      </c>
    </row>
    <row r="693" spans="1:5" x14ac:dyDescent="0.25">
      <c r="A693" s="134" t="s">
        <v>1199</v>
      </c>
      <c r="B693" s="134" t="s">
        <v>1144</v>
      </c>
      <c r="C693" s="134" t="s">
        <v>878</v>
      </c>
      <c r="D693" s="135">
        <v>3.34</v>
      </c>
      <c r="E693" s="135">
        <v>0.8</v>
      </c>
    </row>
    <row r="694" spans="1:5" x14ac:dyDescent="0.25">
      <c r="A694" s="134" t="s">
        <v>1200</v>
      </c>
      <c r="B694" s="134" t="s">
        <v>1052</v>
      </c>
      <c r="C694" s="134" t="s">
        <v>1075</v>
      </c>
      <c r="D694" s="135">
        <v>3.62</v>
      </c>
      <c r="E694" s="135">
        <v>0.8</v>
      </c>
    </row>
    <row r="695" spans="1:5" ht="30" x14ac:dyDescent="0.25">
      <c r="A695" s="134" t="s">
        <v>1200</v>
      </c>
      <c r="B695" s="134" t="s">
        <v>877</v>
      </c>
      <c r="C695" s="134" t="s">
        <v>1045</v>
      </c>
      <c r="D695" s="135">
        <v>6.65</v>
      </c>
      <c r="E695" s="135">
        <v>1</v>
      </c>
    </row>
    <row r="696" spans="1:5" x14ac:dyDescent="0.25">
      <c r="A696" s="134" t="s">
        <v>1200</v>
      </c>
      <c r="B696" s="134" t="s">
        <v>847</v>
      </c>
      <c r="C696" s="134" t="s">
        <v>1058</v>
      </c>
      <c r="D696" s="135">
        <v>5.83</v>
      </c>
      <c r="E696" s="135">
        <v>1</v>
      </c>
    </row>
    <row r="697" spans="1:5" x14ac:dyDescent="0.25">
      <c r="A697" s="134" t="s">
        <v>1200</v>
      </c>
      <c r="B697" s="134" t="s">
        <v>893</v>
      </c>
      <c r="C697" s="134" t="s">
        <v>1156</v>
      </c>
      <c r="D697" s="135">
        <v>5.33</v>
      </c>
      <c r="E697" s="135">
        <v>1</v>
      </c>
    </row>
    <row r="698" spans="1:5" x14ac:dyDescent="0.25">
      <c r="A698" s="134" t="s">
        <v>1200</v>
      </c>
      <c r="B698" s="134" t="s">
        <v>979</v>
      </c>
      <c r="C698" s="134" t="s">
        <v>866</v>
      </c>
      <c r="D698" s="135">
        <v>5.47</v>
      </c>
      <c r="E698" s="135">
        <v>1</v>
      </c>
    </row>
    <row r="699" spans="1:5" x14ac:dyDescent="0.25">
      <c r="A699" s="134" t="s">
        <v>1201</v>
      </c>
      <c r="B699" s="134" t="s">
        <v>847</v>
      </c>
      <c r="C699" s="134" t="s">
        <v>959</v>
      </c>
      <c r="D699" s="135">
        <v>5.83</v>
      </c>
      <c r="E699" s="135">
        <v>1.25</v>
      </c>
    </row>
    <row r="700" spans="1:5" x14ac:dyDescent="0.25">
      <c r="A700" s="134" t="s">
        <v>1201</v>
      </c>
      <c r="B700" s="134" t="s">
        <v>907</v>
      </c>
      <c r="C700" s="134" t="s">
        <v>933</v>
      </c>
      <c r="D700" s="135">
        <v>5.45</v>
      </c>
      <c r="E700" s="135">
        <v>1</v>
      </c>
    </row>
    <row r="701" spans="1:5" x14ac:dyDescent="0.25">
      <c r="A701" s="134" t="s">
        <v>1201</v>
      </c>
      <c r="B701" s="134" t="s">
        <v>932</v>
      </c>
      <c r="C701" s="134" t="s">
        <v>853</v>
      </c>
      <c r="D701" s="135">
        <v>5.08</v>
      </c>
      <c r="E701" s="135">
        <v>1</v>
      </c>
    </row>
    <row r="702" spans="1:5" x14ac:dyDescent="0.25">
      <c r="A702" s="134" t="s">
        <v>1201</v>
      </c>
      <c r="B702" s="134" t="s">
        <v>1202</v>
      </c>
      <c r="C702" s="134" t="s">
        <v>853</v>
      </c>
      <c r="D702" s="135">
        <v>2.92</v>
      </c>
      <c r="E702" s="135">
        <v>1</v>
      </c>
    </row>
    <row r="703" spans="1:5" x14ac:dyDescent="0.25">
      <c r="A703" s="134" t="s">
        <v>1201</v>
      </c>
      <c r="B703" s="134" t="s">
        <v>1061</v>
      </c>
      <c r="C703" s="134" t="s">
        <v>853</v>
      </c>
      <c r="D703" s="135">
        <v>3.74</v>
      </c>
      <c r="E703" s="135">
        <v>1</v>
      </c>
    </row>
    <row r="704" spans="1:5" x14ac:dyDescent="0.25">
      <c r="A704" s="134" t="s">
        <v>1201</v>
      </c>
      <c r="B704" s="134" t="s">
        <v>893</v>
      </c>
      <c r="C704" s="134" t="s">
        <v>915</v>
      </c>
      <c r="D704" s="135">
        <v>5.33</v>
      </c>
      <c r="E704" s="135">
        <v>1</v>
      </c>
    </row>
    <row r="705" spans="1:5" x14ac:dyDescent="0.25">
      <c r="A705" s="134" t="s">
        <v>1201</v>
      </c>
      <c r="B705" s="134" t="s">
        <v>973</v>
      </c>
      <c r="C705" s="134" t="s">
        <v>995</v>
      </c>
      <c r="D705" s="135">
        <v>2.77</v>
      </c>
      <c r="E705" s="135">
        <v>1</v>
      </c>
    </row>
    <row r="706" spans="1:5" x14ac:dyDescent="0.25">
      <c r="A706" s="134" t="s">
        <v>1201</v>
      </c>
      <c r="B706" s="134" t="s">
        <v>955</v>
      </c>
      <c r="C706" s="134" t="s">
        <v>995</v>
      </c>
      <c r="D706" s="135">
        <v>3.11</v>
      </c>
      <c r="E706" s="135">
        <v>0.8</v>
      </c>
    </row>
    <row r="707" spans="1:5" x14ac:dyDescent="0.25">
      <c r="A707" s="134" t="s">
        <v>1201</v>
      </c>
      <c r="B707" s="134" t="s">
        <v>1009</v>
      </c>
      <c r="C707" s="134" t="s">
        <v>995</v>
      </c>
      <c r="D707" s="135">
        <v>1.98</v>
      </c>
      <c r="E707" s="135">
        <v>0.8</v>
      </c>
    </row>
    <row r="708" spans="1:5" ht="30" x14ac:dyDescent="0.25">
      <c r="A708" s="134" t="s">
        <v>1201</v>
      </c>
      <c r="B708" s="134" t="s">
        <v>919</v>
      </c>
      <c r="C708" s="134" t="s">
        <v>857</v>
      </c>
      <c r="D708" s="135">
        <v>0</v>
      </c>
      <c r="E708" s="135">
        <v>1</v>
      </c>
    </row>
    <row r="709" spans="1:5" x14ac:dyDescent="0.25">
      <c r="A709" s="134" t="s">
        <v>1201</v>
      </c>
      <c r="B709" s="134" t="s">
        <v>897</v>
      </c>
      <c r="C709" s="134" t="s">
        <v>866</v>
      </c>
      <c r="D709" s="135">
        <v>2.2599999999999998</v>
      </c>
      <c r="E709" s="135">
        <v>1</v>
      </c>
    </row>
    <row r="710" spans="1:5" x14ac:dyDescent="0.25">
      <c r="A710" s="134" t="s">
        <v>1201</v>
      </c>
      <c r="B710" s="134" t="s">
        <v>1076</v>
      </c>
      <c r="C710" s="134" t="s">
        <v>866</v>
      </c>
      <c r="D710" s="135">
        <v>4.17</v>
      </c>
      <c r="E710" s="135">
        <v>0.8</v>
      </c>
    </row>
    <row r="711" spans="1:5" x14ac:dyDescent="0.25">
      <c r="A711" s="134" t="s">
        <v>1201</v>
      </c>
      <c r="B711" s="134" t="s">
        <v>869</v>
      </c>
      <c r="C711" s="134" t="s">
        <v>866</v>
      </c>
      <c r="D711" s="135">
        <v>5.34</v>
      </c>
      <c r="E711" s="135">
        <v>1</v>
      </c>
    </row>
    <row r="712" spans="1:5" x14ac:dyDescent="0.25">
      <c r="A712" s="134" t="s">
        <v>1201</v>
      </c>
      <c r="B712" s="136" t="s">
        <v>1203</v>
      </c>
      <c r="C712" s="134" t="s">
        <v>866</v>
      </c>
      <c r="D712" s="135">
        <v>6.2</v>
      </c>
      <c r="E712" s="135">
        <v>1</v>
      </c>
    </row>
    <row r="713" spans="1:5" x14ac:dyDescent="0.25">
      <c r="A713" s="134" t="s">
        <v>1201</v>
      </c>
      <c r="B713" s="134" t="s">
        <v>1131</v>
      </c>
      <c r="C713" s="134" t="s">
        <v>866</v>
      </c>
      <c r="D713" s="135">
        <v>2.5</v>
      </c>
      <c r="E713" s="135">
        <v>0.8</v>
      </c>
    </row>
    <row r="714" spans="1:5" x14ac:dyDescent="0.25">
      <c r="A714" s="134" t="s">
        <v>1201</v>
      </c>
      <c r="B714" s="134" t="s">
        <v>865</v>
      </c>
      <c r="C714" s="134" t="s">
        <v>871</v>
      </c>
      <c r="D714" s="135">
        <v>2.36</v>
      </c>
      <c r="E714" s="135">
        <v>1</v>
      </c>
    </row>
    <row r="715" spans="1:5" ht="30" x14ac:dyDescent="0.25">
      <c r="A715" s="134" t="s">
        <v>1201</v>
      </c>
      <c r="B715" s="134" t="s">
        <v>877</v>
      </c>
      <c r="C715" s="134" t="s">
        <v>871</v>
      </c>
      <c r="D715" s="135">
        <v>6.65</v>
      </c>
      <c r="E715" s="135">
        <v>1</v>
      </c>
    </row>
    <row r="716" spans="1:5" ht="30" x14ac:dyDescent="0.25">
      <c r="A716" s="134" t="s">
        <v>1201</v>
      </c>
      <c r="B716" s="134" t="s">
        <v>923</v>
      </c>
      <c r="C716" s="134" t="s">
        <v>878</v>
      </c>
      <c r="D716" s="135">
        <v>0</v>
      </c>
      <c r="E716" s="135">
        <v>0.8</v>
      </c>
    </row>
    <row r="717" spans="1:5" x14ac:dyDescent="0.25">
      <c r="A717" s="134" t="s">
        <v>1204</v>
      </c>
      <c r="B717" s="134" t="s">
        <v>1027</v>
      </c>
      <c r="C717" s="134" t="s">
        <v>1168</v>
      </c>
      <c r="D717" s="135">
        <v>7.6</v>
      </c>
      <c r="E717" s="135">
        <v>1</v>
      </c>
    </row>
    <row r="718" spans="1:5" x14ac:dyDescent="0.25">
      <c r="A718" s="134" t="s">
        <v>1204</v>
      </c>
      <c r="B718" s="134" t="s">
        <v>1205</v>
      </c>
      <c r="C718" s="134" t="s">
        <v>927</v>
      </c>
      <c r="D718" s="135">
        <v>5.17</v>
      </c>
      <c r="E718" s="135">
        <v>1.1000000000000001</v>
      </c>
    </row>
    <row r="719" spans="1:5" x14ac:dyDescent="0.25">
      <c r="A719" s="134" t="s">
        <v>1204</v>
      </c>
      <c r="B719" s="134" t="s">
        <v>932</v>
      </c>
      <c r="C719" s="134" t="s">
        <v>963</v>
      </c>
      <c r="D719" s="135">
        <v>5.08</v>
      </c>
      <c r="E719" s="135">
        <v>1</v>
      </c>
    </row>
    <row r="720" spans="1:5" x14ac:dyDescent="0.25">
      <c r="A720" s="134" t="s">
        <v>1204</v>
      </c>
      <c r="B720" s="134" t="s">
        <v>847</v>
      </c>
      <c r="C720" s="134" t="s">
        <v>915</v>
      </c>
      <c r="D720" s="135">
        <v>5.83</v>
      </c>
      <c r="E720" s="135">
        <v>1.2</v>
      </c>
    </row>
    <row r="721" spans="1:5" x14ac:dyDescent="0.25">
      <c r="A721" s="134" t="s">
        <v>1204</v>
      </c>
      <c r="B721" s="134" t="s">
        <v>1206</v>
      </c>
      <c r="C721" s="134" t="s">
        <v>915</v>
      </c>
      <c r="D721" s="135">
        <v>6.52</v>
      </c>
      <c r="E721" s="135">
        <v>1</v>
      </c>
    </row>
    <row r="722" spans="1:5" x14ac:dyDescent="0.25">
      <c r="A722" s="134" t="s">
        <v>1204</v>
      </c>
      <c r="B722" s="134" t="s">
        <v>1169</v>
      </c>
      <c r="C722" s="134" t="s">
        <v>995</v>
      </c>
      <c r="D722" s="135">
        <v>6.83</v>
      </c>
      <c r="E722" s="135">
        <v>1</v>
      </c>
    </row>
    <row r="723" spans="1:5" x14ac:dyDescent="0.25">
      <c r="A723" s="134" t="s">
        <v>1204</v>
      </c>
      <c r="B723" s="134" t="s">
        <v>986</v>
      </c>
      <c r="C723" s="134" t="s">
        <v>995</v>
      </c>
      <c r="D723" s="135">
        <v>5.93</v>
      </c>
      <c r="E723" s="135">
        <v>1</v>
      </c>
    </row>
    <row r="724" spans="1:5" ht="30" x14ac:dyDescent="0.25">
      <c r="A724" s="134" t="s">
        <v>1204</v>
      </c>
      <c r="B724" s="134" t="s">
        <v>921</v>
      </c>
      <c r="C724" s="134" t="s">
        <v>860</v>
      </c>
      <c r="D724" s="135">
        <v>6.2</v>
      </c>
      <c r="E724" s="135">
        <v>1</v>
      </c>
    </row>
    <row r="725" spans="1:5" x14ac:dyDescent="0.25">
      <c r="A725" s="134" t="s">
        <v>1204</v>
      </c>
      <c r="B725" s="134" t="s">
        <v>1207</v>
      </c>
      <c r="C725" s="134" t="s">
        <v>866</v>
      </c>
      <c r="D725" s="135">
        <v>7</v>
      </c>
      <c r="E725" s="135">
        <v>1.1000000000000001</v>
      </c>
    </row>
    <row r="726" spans="1:5" x14ac:dyDescent="0.25">
      <c r="A726" s="134" t="s">
        <v>1204</v>
      </c>
      <c r="B726" s="134" t="s">
        <v>942</v>
      </c>
      <c r="C726" s="134" t="s">
        <v>871</v>
      </c>
      <c r="D726" s="135">
        <v>4.3899999999999997</v>
      </c>
      <c r="E726" s="135">
        <v>1</v>
      </c>
    </row>
    <row r="727" spans="1:5" x14ac:dyDescent="0.25">
      <c r="A727" s="134" t="s">
        <v>1204</v>
      </c>
      <c r="B727" s="134" t="s">
        <v>865</v>
      </c>
      <c r="C727" s="134" t="s">
        <v>871</v>
      </c>
      <c r="D727" s="135">
        <v>2.36</v>
      </c>
      <c r="E727" s="135">
        <v>1</v>
      </c>
    </row>
    <row r="728" spans="1:5" x14ac:dyDescent="0.25">
      <c r="A728" s="134" t="s">
        <v>1204</v>
      </c>
      <c r="B728" s="134" t="s">
        <v>897</v>
      </c>
      <c r="C728" s="134" t="s">
        <v>871</v>
      </c>
      <c r="D728" s="135">
        <v>2.2599999999999998</v>
      </c>
      <c r="E728" s="135">
        <v>1</v>
      </c>
    </row>
    <row r="729" spans="1:5" x14ac:dyDescent="0.25">
      <c r="A729" s="134" t="s">
        <v>1204</v>
      </c>
      <c r="B729" s="134" t="s">
        <v>863</v>
      </c>
      <c r="C729" s="134" t="s">
        <v>878</v>
      </c>
      <c r="D729" s="135">
        <v>5.97</v>
      </c>
      <c r="E729" s="135">
        <v>1</v>
      </c>
    </row>
    <row r="730" spans="1:5" x14ac:dyDescent="0.25">
      <c r="A730" s="134" t="s">
        <v>1204</v>
      </c>
      <c r="B730" s="134" t="s">
        <v>955</v>
      </c>
      <c r="C730" s="134" t="s">
        <v>878</v>
      </c>
      <c r="D730" s="135">
        <v>3.11</v>
      </c>
      <c r="E730" s="135">
        <v>0.8</v>
      </c>
    </row>
    <row r="731" spans="1:5" x14ac:dyDescent="0.25">
      <c r="A731" s="134" t="s">
        <v>1208</v>
      </c>
      <c r="B731" s="134" t="s">
        <v>847</v>
      </c>
      <c r="C731" s="134" t="s">
        <v>1001</v>
      </c>
      <c r="D731" s="135">
        <v>5.83</v>
      </c>
      <c r="E731" s="135">
        <v>1.59</v>
      </c>
    </row>
    <row r="732" spans="1:5" x14ac:dyDescent="0.25">
      <c r="A732" s="134" t="s">
        <v>1208</v>
      </c>
      <c r="B732" s="134" t="s">
        <v>865</v>
      </c>
      <c r="C732" s="134" t="s">
        <v>915</v>
      </c>
      <c r="D732" s="135">
        <v>2.36</v>
      </c>
      <c r="E732" s="135">
        <v>1</v>
      </c>
    </row>
    <row r="733" spans="1:5" x14ac:dyDescent="0.25">
      <c r="A733" s="134" t="s">
        <v>1208</v>
      </c>
      <c r="B733" s="134" t="s">
        <v>917</v>
      </c>
      <c r="C733" s="134" t="s">
        <v>866</v>
      </c>
      <c r="D733" s="135">
        <v>2.92</v>
      </c>
      <c r="E733" s="135">
        <v>1</v>
      </c>
    </row>
    <row r="734" spans="1:5" ht="30" x14ac:dyDescent="0.25">
      <c r="A734" s="134" t="s">
        <v>1208</v>
      </c>
      <c r="B734" s="134" t="s">
        <v>921</v>
      </c>
      <c r="C734" s="134" t="s">
        <v>866</v>
      </c>
      <c r="D734" s="135">
        <v>6.2</v>
      </c>
      <c r="E734" s="135">
        <v>1</v>
      </c>
    </row>
    <row r="735" spans="1:5" x14ac:dyDescent="0.25">
      <c r="A735" s="134" t="s">
        <v>1208</v>
      </c>
      <c r="B735" s="134" t="s">
        <v>907</v>
      </c>
      <c r="C735" s="134" t="s">
        <v>871</v>
      </c>
      <c r="D735" s="135">
        <v>5.45</v>
      </c>
      <c r="E735" s="135">
        <v>1</v>
      </c>
    </row>
    <row r="736" spans="1:5" x14ac:dyDescent="0.25">
      <c r="A736" s="134" t="s">
        <v>1208</v>
      </c>
      <c r="B736" s="134" t="s">
        <v>932</v>
      </c>
      <c r="C736" s="134" t="s">
        <v>871</v>
      </c>
      <c r="D736" s="135">
        <v>5.08</v>
      </c>
      <c r="E736" s="135">
        <v>1</v>
      </c>
    </row>
    <row r="737" spans="1:5" x14ac:dyDescent="0.25">
      <c r="A737" s="134" t="s">
        <v>1208</v>
      </c>
      <c r="B737" s="134" t="s">
        <v>887</v>
      </c>
      <c r="C737" s="134" t="s">
        <v>871</v>
      </c>
      <c r="D737" s="135">
        <v>5.5</v>
      </c>
      <c r="E737" s="135">
        <v>1</v>
      </c>
    </row>
    <row r="738" spans="1:5" x14ac:dyDescent="0.25">
      <c r="A738" s="134" t="s">
        <v>1208</v>
      </c>
      <c r="B738" s="134" t="s">
        <v>942</v>
      </c>
      <c r="C738" s="134" t="s">
        <v>871</v>
      </c>
      <c r="D738" s="135">
        <v>4.3899999999999997</v>
      </c>
      <c r="E738" s="135">
        <v>1</v>
      </c>
    </row>
    <row r="739" spans="1:5" x14ac:dyDescent="0.25">
      <c r="A739" s="134" t="s">
        <v>1208</v>
      </c>
      <c r="B739" s="134" t="s">
        <v>883</v>
      </c>
      <c r="C739" s="134" t="s">
        <v>878</v>
      </c>
      <c r="D739" s="135">
        <v>5.75</v>
      </c>
      <c r="E739" s="135">
        <v>1</v>
      </c>
    </row>
    <row r="740" spans="1:5" x14ac:dyDescent="0.25">
      <c r="A740" s="134" t="s">
        <v>1209</v>
      </c>
      <c r="B740" s="134" t="s">
        <v>847</v>
      </c>
      <c r="C740" s="134" t="s">
        <v>1057</v>
      </c>
      <c r="D740" s="135">
        <v>5.83</v>
      </c>
      <c r="E740" s="135">
        <v>1.29</v>
      </c>
    </row>
    <row r="741" spans="1:5" x14ac:dyDescent="0.25">
      <c r="A741" s="134" t="s">
        <v>1209</v>
      </c>
      <c r="B741" s="134" t="s">
        <v>938</v>
      </c>
      <c r="C741" s="134" t="s">
        <v>1210</v>
      </c>
      <c r="D741" s="135">
        <v>5.47</v>
      </c>
      <c r="E741" s="135">
        <v>1</v>
      </c>
    </row>
    <row r="742" spans="1:5" x14ac:dyDescent="0.25">
      <c r="A742" s="134" t="s">
        <v>1209</v>
      </c>
      <c r="B742" s="134" t="s">
        <v>859</v>
      </c>
      <c r="C742" s="134" t="s">
        <v>911</v>
      </c>
      <c r="D742" s="135">
        <v>6.95</v>
      </c>
      <c r="E742" s="135">
        <v>1</v>
      </c>
    </row>
    <row r="743" spans="1:5" x14ac:dyDescent="0.25">
      <c r="A743" s="134" t="s">
        <v>1209</v>
      </c>
      <c r="B743" s="134" t="s">
        <v>891</v>
      </c>
      <c r="C743" s="134" t="s">
        <v>913</v>
      </c>
      <c r="D743" s="135">
        <v>5.3</v>
      </c>
      <c r="E743" s="135">
        <v>1</v>
      </c>
    </row>
    <row r="744" spans="1:5" x14ac:dyDescent="0.25">
      <c r="A744" s="134" t="s">
        <v>1209</v>
      </c>
      <c r="B744" s="134" t="s">
        <v>863</v>
      </c>
      <c r="C744" s="134" t="s">
        <v>915</v>
      </c>
      <c r="D744" s="135">
        <v>5.97</v>
      </c>
      <c r="E744" s="135">
        <v>1.1000000000000001</v>
      </c>
    </row>
    <row r="745" spans="1:5" x14ac:dyDescent="0.25">
      <c r="A745" s="134" t="s">
        <v>1209</v>
      </c>
      <c r="B745" s="134" t="s">
        <v>932</v>
      </c>
      <c r="C745" s="134" t="s">
        <v>915</v>
      </c>
      <c r="D745" s="135">
        <v>5.08</v>
      </c>
      <c r="E745" s="135">
        <v>1</v>
      </c>
    </row>
    <row r="746" spans="1:5" x14ac:dyDescent="0.25">
      <c r="A746" s="134" t="s">
        <v>1209</v>
      </c>
      <c r="B746" s="134" t="s">
        <v>865</v>
      </c>
      <c r="C746" s="134" t="s">
        <v>866</v>
      </c>
      <c r="D746" s="135">
        <v>2.36</v>
      </c>
      <c r="E746" s="135">
        <v>1</v>
      </c>
    </row>
    <row r="747" spans="1:5" x14ac:dyDescent="0.25">
      <c r="A747" s="134" t="s">
        <v>1209</v>
      </c>
      <c r="B747" s="134" t="s">
        <v>1027</v>
      </c>
      <c r="C747" s="134" t="s">
        <v>866</v>
      </c>
      <c r="D747" s="135">
        <v>7.6</v>
      </c>
      <c r="E747" s="135">
        <v>1</v>
      </c>
    </row>
    <row r="748" spans="1:5" x14ac:dyDescent="0.25">
      <c r="A748" s="134" t="s">
        <v>1209</v>
      </c>
      <c r="B748" s="134" t="s">
        <v>883</v>
      </c>
      <c r="C748" s="134" t="s">
        <v>871</v>
      </c>
      <c r="D748" s="135">
        <v>5.75</v>
      </c>
      <c r="E748" s="135">
        <v>1.2</v>
      </c>
    </row>
    <row r="749" spans="1:5" ht="30" x14ac:dyDescent="0.25">
      <c r="A749" s="134" t="s">
        <v>1209</v>
      </c>
      <c r="B749" s="134" t="s">
        <v>919</v>
      </c>
      <c r="C749" s="134" t="s">
        <v>871</v>
      </c>
      <c r="D749" s="135">
        <v>0</v>
      </c>
      <c r="E749" s="135">
        <v>1</v>
      </c>
    </row>
    <row r="750" spans="1:5" x14ac:dyDescent="0.25">
      <c r="A750" s="134" t="s">
        <v>1209</v>
      </c>
      <c r="B750" s="134" t="s">
        <v>942</v>
      </c>
      <c r="C750" s="134" t="s">
        <v>871</v>
      </c>
      <c r="D750" s="135">
        <v>4.3899999999999997</v>
      </c>
      <c r="E750" s="135">
        <v>1</v>
      </c>
    </row>
    <row r="751" spans="1:5" x14ac:dyDescent="0.25">
      <c r="A751" s="134" t="s">
        <v>1209</v>
      </c>
      <c r="B751" s="134" t="s">
        <v>1205</v>
      </c>
      <c r="C751" s="134" t="s">
        <v>871</v>
      </c>
      <c r="D751" s="135">
        <v>5.17</v>
      </c>
      <c r="E751" s="135">
        <v>1.1000000000000001</v>
      </c>
    </row>
    <row r="752" spans="1:5" ht="30" x14ac:dyDescent="0.25">
      <c r="A752" s="134" t="s">
        <v>1209</v>
      </c>
      <c r="B752" s="134" t="s">
        <v>923</v>
      </c>
      <c r="C752" s="134" t="s">
        <v>878</v>
      </c>
      <c r="D752" s="135">
        <v>0</v>
      </c>
      <c r="E752" s="135">
        <v>0.8</v>
      </c>
    </row>
    <row r="753" spans="1:5" x14ac:dyDescent="0.25">
      <c r="A753" s="134" t="s">
        <v>1211</v>
      </c>
      <c r="B753" s="134" t="s">
        <v>897</v>
      </c>
      <c r="C753" s="134" t="s">
        <v>1058</v>
      </c>
      <c r="D753" s="135">
        <v>2.2599999999999998</v>
      </c>
      <c r="E753" s="135">
        <v>1</v>
      </c>
    </row>
    <row r="754" spans="1:5" x14ac:dyDescent="0.25">
      <c r="A754" s="134" t="s">
        <v>1211</v>
      </c>
      <c r="B754" s="134" t="s">
        <v>847</v>
      </c>
      <c r="C754" s="134" t="s">
        <v>1090</v>
      </c>
      <c r="D754" s="135">
        <v>5.83</v>
      </c>
      <c r="E754" s="135">
        <v>1.1000000000000001</v>
      </c>
    </row>
    <row r="755" spans="1:5" x14ac:dyDescent="0.25">
      <c r="A755" s="134" t="s">
        <v>1211</v>
      </c>
      <c r="B755" s="134" t="s">
        <v>865</v>
      </c>
      <c r="C755" s="134" t="s">
        <v>933</v>
      </c>
      <c r="D755" s="135">
        <v>2.36</v>
      </c>
      <c r="E755" s="135">
        <v>1</v>
      </c>
    </row>
    <row r="756" spans="1:5" x14ac:dyDescent="0.25">
      <c r="A756" s="134" t="s">
        <v>1211</v>
      </c>
      <c r="B756" s="134" t="s">
        <v>870</v>
      </c>
      <c r="C756" s="134" t="s">
        <v>908</v>
      </c>
      <c r="D756" s="135">
        <v>4.6500000000000004</v>
      </c>
      <c r="E756" s="135">
        <v>1</v>
      </c>
    </row>
    <row r="757" spans="1:5" x14ac:dyDescent="0.25">
      <c r="A757" s="134" t="s">
        <v>1211</v>
      </c>
      <c r="B757" s="134" t="s">
        <v>986</v>
      </c>
      <c r="C757" s="134" t="s">
        <v>915</v>
      </c>
      <c r="D757" s="135">
        <v>5.93</v>
      </c>
      <c r="E757" s="135">
        <v>1</v>
      </c>
    </row>
    <row r="758" spans="1:5" x14ac:dyDescent="0.25">
      <c r="A758" s="134" t="s">
        <v>1211</v>
      </c>
      <c r="B758" s="134" t="s">
        <v>1082</v>
      </c>
      <c r="C758" s="134" t="s">
        <v>915</v>
      </c>
      <c r="D758" s="135">
        <v>2.0299999999999998</v>
      </c>
      <c r="E758" s="135">
        <v>1</v>
      </c>
    </row>
    <row r="759" spans="1:5" x14ac:dyDescent="0.25">
      <c r="A759" s="134" t="s">
        <v>1211</v>
      </c>
      <c r="B759" s="134" t="s">
        <v>978</v>
      </c>
      <c r="C759" s="134" t="s">
        <v>915</v>
      </c>
      <c r="D759" s="135">
        <v>6.23</v>
      </c>
      <c r="E759" s="135">
        <v>1</v>
      </c>
    </row>
    <row r="760" spans="1:5" x14ac:dyDescent="0.25">
      <c r="A760" s="134" t="s">
        <v>1211</v>
      </c>
      <c r="B760" s="134" t="s">
        <v>907</v>
      </c>
      <c r="C760" s="134" t="s">
        <v>915</v>
      </c>
      <c r="D760" s="135">
        <v>5.45</v>
      </c>
      <c r="E760" s="135">
        <v>1.1000000000000001</v>
      </c>
    </row>
    <row r="761" spans="1:5" x14ac:dyDescent="0.25">
      <c r="A761" s="134" t="s">
        <v>1211</v>
      </c>
      <c r="B761" s="134" t="s">
        <v>883</v>
      </c>
      <c r="C761" s="134" t="s">
        <v>995</v>
      </c>
      <c r="D761" s="135">
        <v>5.75</v>
      </c>
      <c r="E761" s="135">
        <v>1.2</v>
      </c>
    </row>
    <row r="762" spans="1:5" x14ac:dyDescent="0.25">
      <c r="A762" s="134" t="s">
        <v>1211</v>
      </c>
      <c r="B762" s="134" t="s">
        <v>985</v>
      </c>
      <c r="C762" s="134" t="s">
        <v>860</v>
      </c>
      <c r="D762" s="135">
        <v>6.26</v>
      </c>
      <c r="E762" s="135">
        <v>1</v>
      </c>
    </row>
    <row r="763" spans="1:5" x14ac:dyDescent="0.25">
      <c r="A763" s="134" t="s">
        <v>1211</v>
      </c>
      <c r="B763" s="134" t="s">
        <v>1094</v>
      </c>
      <c r="C763" s="134" t="s">
        <v>866</v>
      </c>
      <c r="D763" s="135">
        <v>6.03</v>
      </c>
      <c r="E763" s="135">
        <v>1</v>
      </c>
    </row>
    <row r="764" spans="1:5" x14ac:dyDescent="0.25">
      <c r="A764" s="134" t="s">
        <v>1211</v>
      </c>
      <c r="B764" s="134" t="s">
        <v>1101</v>
      </c>
      <c r="C764" s="134" t="s">
        <v>866</v>
      </c>
      <c r="D764" s="135">
        <v>7.74</v>
      </c>
      <c r="E764" s="135">
        <v>1</v>
      </c>
    </row>
    <row r="765" spans="1:5" x14ac:dyDescent="0.25">
      <c r="A765" s="134" t="s">
        <v>1211</v>
      </c>
      <c r="B765" s="134" t="s">
        <v>1187</v>
      </c>
      <c r="C765" s="134" t="s">
        <v>866</v>
      </c>
      <c r="D765" s="135">
        <v>5.21</v>
      </c>
      <c r="E765" s="135">
        <v>1</v>
      </c>
    </row>
    <row r="766" spans="1:5" x14ac:dyDescent="0.25">
      <c r="A766" s="134" t="s">
        <v>1211</v>
      </c>
      <c r="B766" s="134" t="s">
        <v>917</v>
      </c>
      <c r="C766" s="134" t="s">
        <v>871</v>
      </c>
      <c r="D766" s="135">
        <v>2.92</v>
      </c>
      <c r="E766" s="135">
        <v>1</v>
      </c>
    </row>
    <row r="767" spans="1:5" x14ac:dyDescent="0.25">
      <c r="A767" s="134" t="s">
        <v>1211</v>
      </c>
      <c r="B767" s="134" t="s">
        <v>1212</v>
      </c>
      <c r="C767" s="134" t="s">
        <v>871</v>
      </c>
      <c r="D767" s="135">
        <v>6.17</v>
      </c>
      <c r="E767" s="135">
        <v>1.1000000000000001</v>
      </c>
    </row>
    <row r="768" spans="1:5" ht="30" x14ac:dyDescent="0.25">
      <c r="A768" s="134" t="s">
        <v>1211</v>
      </c>
      <c r="B768" s="134" t="s">
        <v>921</v>
      </c>
      <c r="C768" s="134" t="s">
        <v>871</v>
      </c>
      <c r="D768" s="135">
        <v>6.2</v>
      </c>
      <c r="E768" s="135">
        <v>1</v>
      </c>
    </row>
    <row r="769" spans="1:5" x14ac:dyDescent="0.25">
      <c r="A769" s="134" t="s">
        <v>1211</v>
      </c>
      <c r="B769" s="134" t="s">
        <v>932</v>
      </c>
      <c r="C769" s="134" t="s">
        <v>871</v>
      </c>
      <c r="D769" s="135">
        <v>5.08</v>
      </c>
      <c r="E769" s="135">
        <v>1</v>
      </c>
    </row>
    <row r="770" spans="1:5" x14ac:dyDescent="0.25">
      <c r="A770" s="134" t="s">
        <v>1211</v>
      </c>
      <c r="B770" s="134" t="s">
        <v>1166</v>
      </c>
      <c r="C770" s="134" t="s">
        <v>878</v>
      </c>
      <c r="D770" s="135">
        <v>5.36</v>
      </c>
      <c r="E770" s="135">
        <v>1</v>
      </c>
    </row>
    <row r="771" spans="1:5" x14ac:dyDescent="0.25">
      <c r="A771" s="134" t="s">
        <v>1211</v>
      </c>
      <c r="B771" s="134" t="s">
        <v>942</v>
      </c>
      <c r="C771" s="134" t="s">
        <v>878</v>
      </c>
      <c r="D771" s="135">
        <v>4.3899999999999997</v>
      </c>
      <c r="E771" s="135">
        <v>1</v>
      </c>
    </row>
    <row r="772" spans="1:5" x14ac:dyDescent="0.25">
      <c r="A772" s="134" t="s">
        <v>1211</v>
      </c>
      <c r="B772" s="134" t="s">
        <v>875</v>
      </c>
      <c r="C772" s="134" t="s">
        <v>878</v>
      </c>
      <c r="D772" s="135">
        <v>5.9</v>
      </c>
      <c r="E772" s="135">
        <v>1</v>
      </c>
    </row>
    <row r="773" spans="1:5" x14ac:dyDescent="0.25">
      <c r="A773" s="134" t="s">
        <v>1213</v>
      </c>
      <c r="B773" s="134" t="s">
        <v>847</v>
      </c>
      <c r="C773" s="134" t="s">
        <v>1214</v>
      </c>
      <c r="D773" s="135">
        <v>5.83</v>
      </c>
      <c r="E773" s="135">
        <v>1.78</v>
      </c>
    </row>
    <row r="774" spans="1:5" ht="30" x14ac:dyDescent="0.25">
      <c r="A774" s="134" t="s">
        <v>1213</v>
      </c>
      <c r="B774" s="134" t="s">
        <v>921</v>
      </c>
      <c r="C774" s="134" t="s">
        <v>857</v>
      </c>
      <c r="D774" s="135">
        <v>6.2</v>
      </c>
      <c r="E774" s="135">
        <v>1.1000000000000001</v>
      </c>
    </row>
    <row r="775" spans="1:5" x14ac:dyDescent="0.25">
      <c r="A775" s="134" t="s">
        <v>1213</v>
      </c>
      <c r="B775" s="134" t="s">
        <v>883</v>
      </c>
      <c r="C775" s="134" t="s">
        <v>857</v>
      </c>
      <c r="D775" s="135">
        <v>5.75</v>
      </c>
      <c r="E775" s="135">
        <v>1.2</v>
      </c>
    </row>
    <row r="776" spans="1:5" x14ac:dyDescent="0.25">
      <c r="A776" s="134" t="s">
        <v>1213</v>
      </c>
      <c r="B776" s="134" t="s">
        <v>897</v>
      </c>
      <c r="C776" s="134" t="s">
        <v>866</v>
      </c>
      <c r="D776" s="135">
        <v>2.2599999999999998</v>
      </c>
      <c r="E776" s="135">
        <v>1</v>
      </c>
    </row>
    <row r="777" spans="1:5" x14ac:dyDescent="0.25">
      <c r="A777" s="134" t="s">
        <v>1213</v>
      </c>
      <c r="B777" s="134" t="s">
        <v>863</v>
      </c>
      <c r="C777" s="134" t="s">
        <v>871</v>
      </c>
      <c r="D777" s="135">
        <v>5.97</v>
      </c>
      <c r="E777" s="135">
        <v>1</v>
      </c>
    </row>
    <row r="778" spans="1:5" x14ac:dyDescent="0.25">
      <c r="A778" s="134" t="s">
        <v>1213</v>
      </c>
      <c r="B778" s="134" t="s">
        <v>1205</v>
      </c>
      <c r="C778" s="134" t="s">
        <v>871</v>
      </c>
      <c r="D778" s="135">
        <v>5.17</v>
      </c>
      <c r="E778" s="135">
        <v>1.1000000000000001</v>
      </c>
    </row>
    <row r="779" spans="1:5" x14ac:dyDescent="0.25">
      <c r="A779" s="134" t="s">
        <v>1213</v>
      </c>
      <c r="B779" s="134" t="s">
        <v>1131</v>
      </c>
      <c r="C779" s="134" t="s">
        <v>871</v>
      </c>
      <c r="D779" s="135">
        <v>2.5</v>
      </c>
      <c r="E779" s="135">
        <v>0.8</v>
      </c>
    </row>
    <row r="780" spans="1:5" x14ac:dyDescent="0.25">
      <c r="A780" s="134" t="s">
        <v>1213</v>
      </c>
      <c r="B780" s="134" t="s">
        <v>1144</v>
      </c>
      <c r="C780" s="134" t="s">
        <v>871</v>
      </c>
      <c r="D780" s="135">
        <v>3.34</v>
      </c>
      <c r="E780" s="135">
        <v>0.8</v>
      </c>
    </row>
    <row r="781" spans="1:5" x14ac:dyDescent="0.25">
      <c r="A781" s="134" t="s">
        <v>1213</v>
      </c>
      <c r="B781" s="134" t="s">
        <v>1052</v>
      </c>
      <c r="C781" s="134" t="s">
        <v>871</v>
      </c>
      <c r="D781" s="135">
        <v>3.62</v>
      </c>
      <c r="E781" s="135">
        <v>0.8</v>
      </c>
    </row>
    <row r="782" spans="1:5" x14ac:dyDescent="0.25">
      <c r="A782" s="134" t="s">
        <v>1213</v>
      </c>
      <c r="B782" s="134" t="s">
        <v>1042</v>
      </c>
      <c r="C782" s="134" t="s">
        <v>871</v>
      </c>
      <c r="D782" s="135">
        <v>5.18</v>
      </c>
      <c r="E782" s="135">
        <v>1</v>
      </c>
    </row>
    <row r="783" spans="1:5" x14ac:dyDescent="0.25">
      <c r="A783" s="134" t="s">
        <v>1213</v>
      </c>
      <c r="B783" s="134" t="s">
        <v>932</v>
      </c>
      <c r="C783" s="134" t="s">
        <v>871</v>
      </c>
      <c r="D783" s="135">
        <v>5.08</v>
      </c>
      <c r="E783" s="135">
        <v>1</v>
      </c>
    </row>
    <row r="784" spans="1:5" ht="30" x14ac:dyDescent="0.25">
      <c r="A784" s="134" t="s">
        <v>1213</v>
      </c>
      <c r="B784" s="134" t="s">
        <v>1099</v>
      </c>
      <c r="C784" s="134" t="s">
        <v>871</v>
      </c>
      <c r="D784" s="135">
        <v>2.6</v>
      </c>
      <c r="E784" s="135">
        <v>1</v>
      </c>
    </row>
    <row r="785" spans="1:5" x14ac:dyDescent="0.25">
      <c r="A785" s="134" t="s">
        <v>1213</v>
      </c>
      <c r="B785" s="134" t="s">
        <v>865</v>
      </c>
      <c r="C785" s="134" t="s">
        <v>878</v>
      </c>
      <c r="D785" s="135">
        <v>2.36</v>
      </c>
      <c r="E785" s="135">
        <v>1</v>
      </c>
    </row>
    <row r="786" spans="1:5" x14ac:dyDescent="0.25">
      <c r="A786" s="134" t="s">
        <v>1213</v>
      </c>
      <c r="B786" s="134" t="s">
        <v>859</v>
      </c>
      <c r="C786" s="134" t="s">
        <v>878</v>
      </c>
      <c r="D786" s="135">
        <v>6.95</v>
      </c>
      <c r="E786" s="135">
        <v>1</v>
      </c>
    </row>
    <row r="787" spans="1:5" x14ac:dyDescent="0.25">
      <c r="A787" s="134" t="s">
        <v>1213</v>
      </c>
      <c r="B787" s="134" t="s">
        <v>1055</v>
      </c>
      <c r="C787" s="134" t="s">
        <v>878</v>
      </c>
      <c r="D787" s="135">
        <v>6.98</v>
      </c>
      <c r="E787" s="135">
        <v>1</v>
      </c>
    </row>
    <row r="788" spans="1:5" x14ac:dyDescent="0.25">
      <c r="A788" s="134" t="s">
        <v>1213</v>
      </c>
      <c r="B788" s="134" t="s">
        <v>891</v>
      </c>
      <c r="C788" s="134" t="s">
        <v>878</v>
      </c>
      <c r="D788" s="135">
        <v>5.3</v>
      </c>
      <c r="E788" s="135">
        <v>1</v>
      </c>
    </row>
    <row r="789" spans="1:5" x14ac:dyDescent="0.25">
      <c r="A789" s="134" t="s">
        <v>1213</v>
      </c>
      <c r="B789" s="134" t="s">
        <v>1101</v>
      </c>
      <c r="C789" s="134" t="s">
        <v>878</v>
      </c>
      <c r="D789" s="135">
        <v>7.74</v>
      </c>
      <c r="E789" s="135">
        <v>1</v>
      </c>
    </row>
    <row r="790" spans="1:5" x14ac:dyDescent="0.25">
      <c r="A790" s="134" t="s">
        <v>1213</v>
      </c>
      <c r="B790" s="134" t="s">
        <v>1207</v>
      </c>
      <c r="C790" s="134" t="s">
        <v>878</v>
      </c>
      <c r="D790" s="135">
        <v>7</v>
      </c>
      <c r="E790" s="135">
        <v>1</v>
      </c>
    </row>
    <row r="791" spans="1:5" x14ac:dyDescent="0.25">
      <c r="A791" s="134" t="s">
        <v>1213</v>
      </c>
      <c r="B791" s="134" t="s">
        <v>887</v>
      </c>
      <c r="C791" s="134" t="s">
        <v>878</v>
      </c>
      <c r="D791" s="135">
        <v>5.5</v>
      </c>
      <c r="E791" s="135">
        <v>1</v>
      </c>
    </row>
    <row r="792" spans="1:5" x14ac:dyDescent="0.25">
      <c r="A792" s="134" t="s">
        <v>1213</v>
      </c>
      <c r="B792" s="134" t="s">
        <v>1027</v>
      </c>
      <c r="C792" s="134" t="s">
        <v>878</v>
      </c>
      <c r="D792" s="135">
        <v>7.6</v>
      </c>
      <c r="E792" s="135">
        <v>1</v>
      </c>
    </row>
    <row r="793" spans="1:5" ht="30" x14ac:dyDescent="0.25">
      <c r="A793" s="134" t="s">
        <v>1213</v>
      </c>
      <c r="B793" s="134" t="s">
        <v>1215</v>
      </c>
      <c r="C793" s="134" t="s">
        <v>878</v>
      </c>
      <c r="D793" s="135">
        <v>6.3</v>
      </c>
      <c r="E793" s="135">
        <v>1</v>
      </c>
    </row>
    <row r="794" spans="1:5" x14ac:dyDescent="0.25">
      <c r="A794" s="134" t="s">
        <v>1213</v>
      </c>
      <c r="B794" s="134" t="s">
        <v>1034</v>
      </c>
      <c r="C794" s="134" t="s">
        <v>878</v>
      </c>
      <c r="D794" s="135">
        <v>5.99</v>
      </c>
      <c r="E794" s="135">
        <v>1</v>
      </c>
    </row>
    <row r="795" spans="1:5" x14ac:dyDescent="0.25">
      <c r="A795" s="134" t="s">
        <v>1213</v>
      </c>
      <c r="B795" s="134" t="s">
        <v>1061</v>
      </c>
      <c r="C795" s="134" t="s">
        <v>878</v>
      </c>
      <c r="D795" s="135">
        <v>3.74</v>
      </c>
      <c r="E795" s="135">
        <v>1</v>
      </c>
    </row>
    <row r="796" spans="1:5" x14ac:dyDescent="0.25">
      <c r="A796" s="134" t="s">
        <v>1216</v>
      </c>
      <c r="B796" s="134" t="s">
        <v>847</v>
      </c>
      <c r="C796" s="134" t="s">
        <v>1217</v>
      </c>
      <c r="D796" s="135">
        <v>5.83</v>
      </c>
      <c r="E796" s="135">
        <v>1</v>
      </c>
    </row>
    <row r="797" spans="1:5" x14ac:dyDescent="0.25">
      <c r="A797" s="134" t="s">
        <v>1216</v>
      </c>
      <c r="B797" s="134" t="s">
        <v>870</v>
      </c>
      <c r="C797" s="134" t="s">
        <v>1075</v>
      </c>
      <c r="D797" s="135">
        <v>4.6500000000000004</v>
      </c>
      <c r="E797" s="135">
        <v>1</v>
      </c>
    </row>
    <row r="798" spans="1:5" ht="30" x14ac:dyDescent="0.25">
      <c r="A798" s="134" t="s">
        <v>1216</v>
      </c>
      <c r="B798" s="134" t="s">
        <v>921</v>
      </c>
      <c r="C798" s="134" t="s">
        <v>1218</v>
      </c>
      <c r="D798" s="135">
        <v>6.2</v>
      </c>
      <c r="E798" s="135">
        <v>1</v>
      </c>
    </row>
    <row r="799" spans="1:5" x14ac:dyDescent="0.25">
      <c r="A799" s="134" t="s">
        <v>1216</v>
      </c>
      <c r="B799" s="134" t="s">
        <v>932</v>
      </c>
      <c r="C799" s="134" t="s">
        <v>860</v>
      </c>
      <c r="D799" s="135">
        <v>5.08</v>
      </c>
      <c r="E799" s="135">
        <v>1</v>
      </c>
    </row>
    <row r="800" spans="1:5" x14ac:dyDescent="0.25">
      <c r="A800" s="134" t="s">
        <v>1216</v>
      </c>
      <c r="B800" s="134" t="s">
        <v>875</v>
      </c>
      <c r="C800" s="134" t="s">
        <v>871</v>
      </c>
      <c r="D800" s="135">
        <v>5.9</v>
      </c>
      <c r="E800" s="135">
        <v>1</v>
      </c>
    </row>
    <row r="801" spans="1:5" x14ac:dyDescent="0.25">
      <c r="A801" s="134" t="s">
        <v>1216</v>
      </c>
      <c r="B801" s="134" t="s">
        <v>917</v>
      </c>
      <c r="C801" s="134" t="s">
        <v>878</v>
      </c>
      <c r="D801" s="135">
        <v>2.92</v>
      </c>
      <c r="E801" s="135">
        <v>1</v>
      </c>
    </row>
    <row r="802" spans="1:5" x14ac:dyDescent="0.25">
      <c r="A802" s="134" t="s">
        <v>1216</v>
      </c>
      <c r="B802" s="134" t="s">
        <v>865</v>
      </c>
      <c r="C802" s="134" t="s">
        <v>878</v>
      </c>
      <c r="D802" s="135">
        <v>2.36</v>
      </c>
      <c r="E802" s="135">
        <v>1</v>
      </c>
    </row>
    <row r="803" spans="1:5" x14ac:dyDescent="0.25">
      <c r="A803" s="134" t="s">
        <v>1219</v>
      </c>
      <c r="B803" s="134" t="s">
        <v>847</v>
      </c>
      <c r="C803" s="134" t="s">
        <v>1001</v>
      </c>
      <c r="D803" s="135">
        <v>5.83</v>
      </c>
      <c r="E803" s="135">
        <v>1.59</v>
      </c>
    </row>
    <row r="804" spans="1:5" x14ac:dyDescent="0.25">
      <c r="A804" s="134" t="s">
        <v>1219</v>
      </c>
      <c r="B804" s="134" t="s">
        <v>865</v>
      </c>
      <c r="C804" s="134" t="s">
        <v>915</v>
      </c>
      <c r="D804" s="135">
        <v>2.36</v>
      </c>
      <c r="E804" s="135">
        <v>1</v>
      </c>
    </row>
    <row r="805" spans="1:5" x14ac:dyDescent="0.25">
      <c r="A805" s="134" t="s">
        <v>1219</v>
      </c>
      <c r="B805" s="134" t="s">
        <v>917</v>
      </c>
      <c r="C805" s="134" t="s">
        <v>866</v>
      </c>
      <c r="D805" s="135">
        <v>2.92</v>
      </c>
      <c r="E805" s="135">
        <v>1</v>
      </c>
    </row>
    <row r="806" spans="1:5" ht="30" x14ac:dyDescent="0.25">
      <c r="A806" s="134" t="s">
        <v>1219</v>
      </c>
      <c r="B806" s="134" t="s">
        <v>921</v>
      </c>
      <c r="C806" s="134" t="s">
        <v>866</v>
      </c>
      <c r="D806" s="135">
        <v>6.2</v>
      </c>
      <c r="E806" s="135">
        <v>1</v>
      </c>
    </row>
    <row r="807" spans="1:5" x14ac:dyDescent="0.25">
      <c r="A807" s="134" t="s">
        <v>1219</v>
      </c>
      <c r="B807" s="134" t="s">
        <v>907</v>
      </c>
      <c r="C807" s="134" t="s">
        <v>871</v>
      </c>
      <c r="D807" s="135">
        <v>5.45</v>
      </c>
      <c r="E807" s="135">
        <v>1</v>
      </c>
    </row>
    <row r="808" spans="1:5" x14ac:dyDescent="0.25">
      <c r="A808" s="134" t="s">
        <v>1219</v>
      </c>
      <c r="B808" s="134" t="s">
        <v>932</v>
      </c>
      <c r="C808" s="134" t="s">
        <v>871</v>
      </c>
      <c r="D808" s="135">
        <v>5.08</v>
      </c>
      <c r="E808" s="135">
        <v>1</v>
      </c>
    </row>
    <row r="809" spans="1:5" x14ac:dyDescent="0.25">
      <c r="A809" s="134" t="s">
        <v>1219</v>
      </c>
      <c r="B809" s="134" t="s">
        <v>887</v>
      </c>
      <c r="C809" s="134" t="s">
        <v>871</v>
      </c>
      <c r="D809" s="135">
        <v>5.5</v>
      </c>
      <c r="E809" s="135">
        <v>1</v>
      </c>
    </row>
    <row r="810" spans="1:5" x14ac:dyDescent="0.25">
      <c r="A810" s="134" t="s">
        <v>1219</v>
      </c>
      <c r="B810" s="134" t="s">
        <v>942</v>
      </c>
      <c r="C810" s="134" t="s">
        <v>871</v>
      </c>
      <c r="D810" s="135">
        <v>4.3899999999999997</v>
      </c>
      <c r="E810" s="135">
        <v>1</v>
      </c>
    </row>
    <row r="811" spans="1:5" x14ac:dyDescent="0.25">
      <c r="A811" s="134" t="s">
        <v>1219</v>
      </c>
      <c r="B811" s="134" t="s">
        <v>883</v>
      </c>
      <c r="C811" s="134" t="s">
        <v>878</v>
      </c>
      <c r="D811" s="135">
        <v>5.75</v>
      </c>
      <c r="E811" s="135">
        <v>1</v>
      </c>
    </row>
    <row r="812" spans="1:5" x14ac:dyDescent="0.25">
      <c r="A812" s="134" t="s">
        <v>1220</v>
      </c>
      <c r="B812" s="134" t="s">
        <v>847</v>
      </c>
      <c r="C812" s="134" t="s">
        <v>1221</v>
      </c>
      <c r="D812" s="135">
        <v>5.83</v>
      </c>
      <c r="E812" s="135">
        <v>1.2</v>
      </c>
    </row>
    <row r="813" spans="1:5" x14ac:dyDescent="0.25">
      <c r="A813" s="134" t="s">
        <v>1220</v>
      </c>
      <c r="B813" s="134" t="s">
        <v>865</v>
      </c>
      <c r="C813" s="134" t="s">
        <v>991</v>
      </c>
      <c r="D813" s="135">
        <v>2.36</v>
      </c>
      <c r="E813" s="135">
        <v>1</v>
      </c>
    </row>
    <row r="814" spans="1:5" x14ac:dyDescent="0.25">
      <c r="A814" s="134" t="s">
        <v>1220</v>
      </c>
      <c r="B814" s="134" t="s">
        <v>891</v>
      </c>
      <c r="C814" s="134" t="s">
        <v>911</v>
      </c>
      <c r="D814" s="135">
        <v>5.3</v>
      </c>
      <c r="E814" s="135">
        <v>1</v>
      </c>
    </row>
    <row r="815" spans="1:5" x14ac:dyDescent="0.25">
      <c r="A815" s="134" t="s">
        <v>1220</v>
      </c>
      <c r="B815" s="134" t="s">
        <v>917</v>
      </c>
      <c r="C815" s="134" t="s">
        <v>915</v>
      </c>
      <c r="D815" s="135">
        <v>2.92</v>
      </c>
      <c r="E815" s="135">
        <v>1</v>
      </c>
    </row>
    <row r="816" spans="1:5" x14ac:dyDescent="0.25">
      <c r="A816" s="134" t="s">
        <v>1220</v>
      </c>
      <c r="B816" s="134" t="s">
        <v>907</v>
      </c>
      <c r="C816" s="134" t="s">
        <v>915</v>
      </c>
      <c r="D816" s="135">
        <v>5.45</v>
      </c>
      <c r="E816" s="135">
        <v>1</v>
      </c>
    </row>
    <row r="817" spans="1:5" x14ac:dyDescent="0.25">
      <c r="A817" s="134" t="s">
        <v>1220</v>
      </c>
      <c r="B817" s="134" t="s">
        <v>893</v>
      </c>
      <c r="C817" s="134" t="s">
        <v>995</v>
      </c>
      <c r="D817" s="135">
        <v>5.33</v>
      </c>
      <c r="E817" s="135">
        <v>1</v>
      </c>
    </row>
    <row r="818" spans="1:5" ht="30" x14ac:dyDescent="0.25">
      <c r="A818" s="134" t="s">
        <v>1220</v>
      </c>
      <c r="B818" s="134" t="s">
        <v>919</v>
      </c>
      <c r="C818" s="134" t="s">
        <v>857</v>
      </c>
      <c r="D818" s="135">
        <v>0</v>
      </c>
      <c r="E818" s="135">
        <v>1</v>
      </c>
    </row>
    <row r="819" spans="1:5" x14ac:dyDescent="0.25">
      <c r="A819" s="134" t="s">
        <v>1220</v>
      </c>
      <c r="B819" s="134" t="s">
        <v>863</v>
      </c>
      <c r="C819" s="134" t="s">
        <v>860</v>
      </c>
      <c r="D819" s="135">
        <v>5.97</v>
      </c>
      <c r="E819" s="135">
        <v>1</v>
      </c>
    </row>
    <row r="820" spans="1:5" x14ac:dyDescent="0.25">
      <c r="A820" s="134" t="s">
        <v>1220</v>
      </c>
      <c r="B820" s="134" t="s">
        <v>897</v>
      </c>
      <c r="C820" s="134" t="s">
        <v>860</v>
      </c>
      <c r="D820" s="135">
        <v>2.2599999999999998</v>
      </c>
      <c r="E820" s="135">
        <v>1</v>
      </c>
    </row>
    <row r="821" spans="1:5" x14ac:dyDescent="0.25">
      <c r="A821" s="134" t="s">
        <v>1220</v>
      </c>
      <c r="B821" s="134" t="s">
        <v>875</v>
      </c>
      <c r="C821" s="134" t="s">
        <v>860</v>
      </c>
      <c r="D821" s="135">
        <v>5.9</v>
      </c>
      <c r="E821" s="135">
        <v>1</v>
      </c>
    </row>
    <row r="822" spans="1:5" x14ac:dyDescent="0.25">
      <c r="A822" s="134" t="s">
        <v>1220</v>
      </c>
      <c r="B822" s="134" t="s">
        <v>1222</v>
      </c>
      <c r="C822" s="134" t="s">
        <v>866</v>
      </c>
      <c r="D822" s="135">
        <v>2.58</v>
      </c>
      <c r="E822" s="135">
        <v>0.8</v>
      </c>
    </row>
    <row r="823" spans="1:5" ht="30" x14ac:dyDescent="0.25">
      <c r="A823" s="134" t="s">
        <v>1220</v>
      </c>
      <c r="B823" s="134" t="s">
        <v>923</v>
      </c>
      <c r="C823" s="134" t="s">
        <v>866</v>
      </c>
      <c r="D823" s="135">
        <v>0</v>
      </c>
      <c r="E823" s="135">
        <v>0.8</v>
      </c>
    </row>
    <row r="824" spans="1:5" x14ac:dyDescent="0.25">
      <c r="A824" s="134" t="s">
        <v>1220</v>
      </c>
      <c r="B824" s="134" t="s">
        <v>1141</v>
      </c>
      <c r="C824" s="134" t="s">
        <v>866</v>
      </c>
      <c r="D824" s="135">
        <v>2.0499999999999998</v>
      </c>
      <c r="E824" s="135">
        <v>0.8</v>
      </c>
    </row>
    <row r="825" spans="1:5" ht="30" x14ac:dyDescent="0.25">
      <c r="A825" s="134" t="s">
        <v>1220</v>
      </c>
      <c r="B825" s="134" t="s">
        <v>921</v>
      </c>
      <c r="C825" s="134" t="s">
        <v>866</v>
      </c>
      <c r="D825" s="135">
        <v>6.2</v>
      </c>
      <c r="E825" s="135">
        <v>1</v>
      </c>
    </row>
    <row r="826" spans="1:5" x14ac:dyDescent="0.25">
      <c r="A826" s="134" t="s">
        <v>1220</v>
      </c>
      <c r="B826" s="134" t="s">
        <v>869</v>
      </c>
      <c r="C826" s="134" t="s">
        <v>871</v>
      </c>
      <c r="D826" s="135">
        <v>5.34</v>
      </c>
      <c r="E826" s="135">
        <v>1</v>
      </c>
    </row>
    <row r="827" spans="1:5" x14ac:dyDescent="0.25">
      <c r="A827" s="134" t="s">
        <v>1220</v>
      </c>
      <c r="B827" s="134" t="s">
        <v>1098</v>
      </c>
      <c r="C827" s="134" t="s">
        <v>871</v>
      </c>
      <c r="D827" s="135">
        <v>4.4400000000000004</v>
      </c>
      <c r="E827" s="135">
        <v>1</v>
      </c>
    </row>
    <row r="828" spans="1:5" x14ac:dyDescent="0.25">
      <c r="A828" s="134" t="s">
        <v>1220</v>
      </c>
      <c r="B828" s="134" t="s">
        <v>932</v>
      </c>
      <c r="C828" s="134" t="s">
        <v>871</v>
      </c>
      <c r="D828" s="135">
        <v>5.08</v>
      </c>
      <c r="E828" s="135">
        <v>1</v>
      </c>
    </row>
    <row r="829" spans="1:5" ht="30" x14ac:dyDescent="0.25">
      <c r="A829" s="134" t="s">
        <v>1220</v>
      </c>
      <c r="B829" s="134" t="s">
        <v>877</v>
      </c>
      <c r="C829" s="134" t="s">
        <v>871</v>
      </c>
      <c r="D829" s="135">
        <v>6.65</v>
      </c>
      <c r="E829" s="135">
        <v>1</v>
      </c>
    </row>
    <row r="830" spans="1:5" x14ac:dyDescent="0.25">
      <c r="A830" s="134" t="s">
        <v>1223</v>
      </c>
      <c r="B830" s="134" t="s">
        <v>865</v>
      </c>
      <c r="C830" s="134" t="s">
        <v>988</v>
      </c>
      <c r="D830" s="135">
        <v>2.36</v>
      </c>
      <c r="E830" s="135">
        <v>1</v>
      </c>
    </row>
    <row r="831" spans="1:5" x14ac:dyDescent="0.25">
      <c r="A831" s="134" t="s">
        <v>1223</v>
      </c>
      <c r="B831" s="134" t="s">
        <v>870</v>
      </c>
      <c r="C831" s="134" t="s">
        <v>1218</v>
      </c>
      <c r="D831" s="135">
        <v>4.6500000000000004</v>
      </c>
      <c r="E831" s="135">
        <v>1</v>
      </c>
    </row>
    <row r="832" spans="1:5" x14ac:dyDescent="0.25">
      <c r="A832" s="134" t="s">
        <v>1223</v>
      </c>
      <c r="B832" s="134" t="s">
        <v>847</v>
      </c>
      <c r="C832" s="134" t="s">
        <v>911</v>
      </c>
      <c r="D832" s="135">
        <v>5.83</v>
      </c>
      <c r="E832" s="135">
        <v>1.1000000000000001</v>
      </c>
    </row>
    <row r="833" spans="1:5" x14ac:dyDescent="0.25">
      <c r="A833" s="134" t="s">
        <v>1223</v>
      </c>
      <c r="B833" s="134" t="s">
        <v>917</v>
      </c>
      <c r="C833" s="134" t="s">
        <v>995</v>
      </c>
      <c r="D833" s="135">
        <v>2.92</v>
      </c>
      <c r="E833" s="135">
        <v>1</v>
      </c>
    </row>
    <row r="834" spans="1:5" x14ac:dyDescent="0.25">
      <c r="A834" s="134" t="s">
        <v>1223</v>
      </c>
      <c r="B834" s="134" t="s">
        <v>986</v>
      </c>
      <c r="C834" s="134" t="s">
        <v>857</v>
      </c>
      <c r="D834" s="135">
        <v>5.93</v>
      </c>
      <c r="E834" s="135">
        <v>1</v>
      </c>
    </row>
    <row r="835" spans="1:5" x14ac:dyDescent="0.25">
      <c r="A835" s="134" t="s">
        <v>1223</v>
      </c>
      <c r="B835" s="134" t="s">
        <v>938</v>
      </c>
      <c r="C835" s="134" t="s">
        <v>860</v>
      </c>
      <c r="D835" s="135">
        <v>5.47</v>
      </c>
      <c r="E835" s="135">
        <v>1.03</v>
      </c>
    </row>
    <row r="836" spans="1:5" x14ac:dyDescent="0.25">
      <c r="A836" s="134" t="s">
        <v>1223</v>
      </c>
      <c r="B836" s="134" t="s">
        <v>978</v>
      </c>
      <c r="C836" s="134" t="s">
        <v>866</v>
      </c>
      <c r="D836" s="135">
        <v>6.23</v>
      </c>
      <c r="E836" s="135">
        <v>1</v>
      </c>
    </row>
    <row r="837" spans="1:5" x14ac:dyDescent="0.25">
      <c r="A837" s="134" t="s">
        <v>1223</v>
      </c>
      <c r="B837" s="134" t="s">
        <v>932</v>
      </c>
      <c r="C837" s="134" t="s">
        <v>866</v>
      </c>
      <c r="D837" s="135">
        <v>5.08</v>
      </c>
      <c r="E837" s="135">
        <v>1</v>
      </c>
    </row>
    <row r="838" spans="1:5" x14ac:dyDescent="0.25">
      <c r="A838" s="134" t="s">
        <v>1223</v>
      </c>
      <c r="B838" s="134" t="s">
        <v>985</v>
      </c>
      <c r="C838" s="134" t="s">
        <v>866</v>
      </c>
      <c r="D838" s="135">
        <v>6.26</v>
      </c>
      <c r="E838" s="135">
        <v>1</v>
      </c>
    </row>
    <row r="839" spans="1:5" x14ac:dyDescent="0.25">
      <c r="A839" s="134" t="s">
        <v>1223</v>
      </c>
      <c r="B839" s="134" t="s">
        <v>1187</v>
      </c>
      <c r="C839" s="134" t="s">
        <v>866</v>
      </c>
      <c r="D839" s="135">
        <v>5.21</v>
      </c>
      <c r="E839" s="135">
        <v>1</v>
      </c>
    </row>
    <row r="840" spans="1:5" x14ac:dyDescent="0.25">
      <c r="A840" s="134" t="s">
        <v>1223</v>
      </c>
      <c r="B840" s="134" t="s">
        <v>907</v>
      </c>
      <c r="C840" s="134" t="s">
        <v>871</v>
      </c>
      <c r="D840" s="135">
        <v>5.45</v>
      </c>
      <c r="E840" s="135">
        <v>1</v>
      </c>
    </row>
    <row r="841" spans="1:5" x14ac:dyDescent="0.25">
      <c r="A841" s="134" t="s">
        <v>1223</v>
      </c>
      <c r="B841" s="134" t="s">
        <v>883</v>
      </c>
      <c r="C841" s="134" t="s">
        <v>871</v>
      </c>
      <c r="D841" s="135">
        <v>5.75</v>
      </c>
      <c r="E841" s="135">
        <v>1.1000000000000001</v>
      </c>
    </row>
    <row r="842" spans="1:5" x14ac:dyDescent="0.25">
      <c r="A842" s="134" t="s">
        <v>1223</v>
      </c>
      <c r="B842" s="134" t="s">
        <v>1094</v>
      </c>
      <c r="C842" s="134" t="s">
        <v>871</v>
      </c>
      <c r="D842" s="135">
        <v>6.03</v>
      </c>
      <c r="E842" s="135">
        <v>1</v>
      </c>
    </row>
    <row r="843" spans="1:5" x14ac:dyDescent="0.25">
      <c r="A843" s="134" t="s">
        <v>1223</v>
      </c>
      <c r="B843" s="134" t="s">
        <v>969</v>
      </c>
      <c r="C843" s="134" t="s">
        <v>871</v>
      </c>
      <c r="D843" s="135">
        <v>6.2</v>
      </c>
      <c r="E843" s="135">
        <v>1</v>
      </c>
    </row>
    <row r="844" spans="1:5" x14ac:dyDescent="0.25">
      <c r="A844" s="134" t="s">
        <v>1223</v>
      </c>
      <c r="B844" s="134" t="s">
        <v>1212</v>
      </c>
      <c r="C844" s="134" t="s">
        <v>878</v>
      </c>
      <c r="D844" s="135">
        <v>6.17</v>
      </c>
      <c r="E844" s="135">
        <v>1</v>
      </c>
    </row>
    <row r="845" spans="1:5" x14ac:dyDescent="0.25">
      <c r="A845" s="134" t="s">
        <v>1223</v>
      </c>
      <c r="B845" s="134" t="s">
        <v>1166</v>
      </c>
      <c r="C845" s="134" t="s">
        <v>878</v>
      </c>
      <c r="D845" s="135">
        <v>5.36</v>
      </c>
      <c r="E845" s="135">
        <v>1</v>
      </c>
    </row>
    <row r="846" spans="1:5" x14ac:dyDescent="0.25">
      <c r="A846" s="134" t="s">
        <v>1223</v>
      </c>
      <c r="B846" s="134" t="s">
        <v>1169</v>
      </c>
      <c r="C846" s="134" t="s">
        <v>878</v>
      </c>
      <c r="D846" s="135">
        <v>6.83</v>
      </c>
      <c r="E846" s="135">
        <v>1</v>
      </c>
    </row>
    <row r="847" spans="1:5" x14ac:dyDescent="0.25">
      <c r="A847" s="134" t="s">
        <v>1223</v>
      </c>
      <c r="B847" s="134" t="s">
        <v>869</v>
      </c>
      <c r="C847" s="134" t="s">
        <v>878</v>
      </c>
      <c r="D847" s="135">
        <v>5.34</v>
      </c>
      <c r="E847" s="135">
        <v>1</v>
      </c>
    </row>
    <row r="848" spans="1:5" x14ac:dyDescent="0.25">
      <c r="A848" s="134" t="s">
        <v>1223</v>
      </c>
      <c r="B848" s="134" t="s">
        <v>942</v>
      </c>
      <c r="C848" s="134" t="s">
        <v>878</v>
      </c>
      <c r="D848" s="135">
        <v>4.3899999999999997</v>
      </c>
      <c r="E848" s="135">
        <v>1</v>
      </c>
    </row>
    <row r="851" s="93" customFormat="1" x14ac:dyDescent="0.25"/>
  </sheetData>
  <autoFilter ref="H1:M373"/>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554"/>
  <sheetViews>
    <sheetView workbookViewId="0">
      <pane ySplit="1" topLeftCell="A2" activePane="bottomLeft" state="frozen"/>
      <selection pane="bottomLeft" activeCell="N34" sqref="N34"/>
    </sheetView>
  </sheetViews>
  <sheetFormatPr defaultColWidth="9.140625" defaultRowHeight="15" x14ac:dyDescent="0.25"/>
  <cols>
    <col min="1" max="1" width="16.42578125" customWidth="1"/>
    <col min="2" max="2" width="29.7109375" customWidth="1"/>
    <col min="5" max="5" width="26.28515625" customWidth="1"/>
    <col min="8" max="8" width="13.42578125" bestFit="1" customWidth="1"/>
    <col min="9" max="9" width="23.42578125" bestFit="1" customWidth="1"/>
    <col min="10" max="10" width="6" bestFit="1" customWidth="1"/>
    <col min="11" max="12" width="5" bestFit="1" customWidth="1"/>
  </cols>
  <sheetData>
    <row r="1" spans="1:13" x14ac:dyDescent="0.25">
      <c r="A1" s="133" t="s">
        <v>834</v>
      </c>
      <c r="B1" s="133" t="s">
        <v>835</v>
      </c>
      <c r="C1" s="133" t="s">
        <v>836</v>
      </c>
      <c r="D1" s="133" t="s">
        <v>837</v>
      </c>
      <c r="E1" s="133" t="s">
        <v>838</v>
      </c>
      <c r="F1" s="138" t="s">
        <v>1224</v>
      </c>
      <c r="G1" s="139"/>
      <c r="H1" s="93" t="s">
        <v>840</v>
      </c>
      <c r="I1" s="93" t="s">
        <v>841</v>
      </c>
      <c r="J1" s="93" t="s">
        <v>842</v>
      </c>
      <c r="K1" s="93" t="s">
        <v>843</v>
      </c>
      <c r="L1" s="93" t="s">
        <v>844</v>
      </c>
      <c r="M1" s="93" t="s">
        <v>1225</v>
      </c>
    </row>
    <row r="2" spans="1:13" hidden="1" x14ac:dyDescent="0.25">
      <c r="A2" s="134" t="s">
        <v>1226</v>
      </c>
      <c r="B2" s="134" t="s">
        <v>847</v>
      </c>
      <c r="C2" s="140">
        <v>0.52</v>
      </c>
      <c r="D2" s="135">
        <v>5.83</v>
      </c>
      <c r="E2" s="135">
        <v>1.1000000000000001</v>
      </c>
      <c r="H2" t="s">
        <v>849</v>
      </c>
      <c r="I2" t="s">
        <v>850</v>
      </c>
      <c r="J2" t="s">
        <v>994</v>
      </c>
      <c r="K2">
        <v>5.83</v>
      </c>
      <c r="L2">
        <v>1.1000000000000001</v>
      </c>
    </row>
    <row r="3" spans="1:13" hidden="1" x14ac:dyDescent="0.25">
      <c r="A3" s="134" t="s">
        <v>1226</v>
      </c>
      <c r="B3" s="136" t="s">
        <v>856</v>
      </c>
      <c r="C3" s="137" t="s">
        <v>915</v>
      </c>
      <c r="D3" s="135">
        <v>6.2</v>
      </c>
      <c r="E3" s="135">
        <v>1.1000000000000001</v>
      </c>
      <c r="H3" t="s">
        <v>849</v>
      </c>
      <c r="I3" t="s">
        <v>241</v>
      </c>
      <c r="J3" t="s">
        <v>910</v>
      </c>
      <c r="K3">
        <v>2.81</v>
      </c>
      <c r="L3">
        <v>0.8</v>
      </c>
    </row>
    <row r="4" spans="1:13" hidden="1" x14ac:dyDescent="0.25">
      <c r="A4" s="134" t="s">
        <v>1226</v>
      </c>
      <c r="B4" s="136" t="s">
        <v>1227</v>
      </c>
      <c r="C4" s="137" t="s">
        <v>915</v>
      </c>
      <c r="D4" s="135">
        <v>0</v>
      </c>
      <c r="E4" s="135">
        <v>1</v>
      </c>
      <c r="H4" t="s">
        <v>849</v>
      </c>
      <c r="I4" t="s">
        <v>250</v>
      </c>
      <c r="J4" t="s">
        <v>858</v>
      </c>
      <c r="K4">
        <v>3.11</v>
      </c>
      <c r="L4">
        <v>0.8</v>
      </c>
    </row>
    <row r="5" spans="1:13" hidden="1" x14ac:dyDescent="0.25">
      <c r="A5" s="134" t="s">
        <v>1226</v>
      </c>
      <c r="B5" s="134" t="s">
        <v>897</v>
      </c>
      <c r="C5" s="137" t="s">
        <v>995</v>
      </c>
      <c r="D5" s="135">
        <v>2.2599999999999998</v>
      </c>
      <c r="E5" s="135">
        <v>1</v>
      </c>
      <c r="H5" t="s">
        <v>849</v>
      </c>
      <c r="I5" t="s">
        <v>884</v>
      </c>
      <c r="J5" t="s">
        <v>862</v>
      </c>
      <c r="K5">
        <v>5.75</v>
      </c>
      <c r="L5">
        <v>1</v>
      </c>
    </row>
    <row r="6" spans="1:13" ht="30" hidden="1" x14ac:dyDescent="0.25">
      <c r="A6" s="134" t="s">
        <v>1226</v>
      </c>
      <c r="B6" s="134" t="s">
        <v>1228</v>
      </c>
      <c r="C6" s="137" t="s">
        <v>857</v>
      </c>
      <c r="D6" s="135">
        <v>3.94</v>
      </c>
      <c r="E6" s="135">
        <v>1</v>
      </c>
      <c r="H6" t="s">
        <v>849</v>
      </c>
      <c r="I6" t="s">
        <v>864</v>
      </c>
      <c r="J6" t="s">
        <v>862</v>
      </c>
      <c r="K6">
        <v>5.97</v>
      </c>
      <c r="L6">
        <v>1.1000000000000001</v>
      </c>
    </row>
    <row r="7" spans="1:13" hidden="1" x14ac:dyDescent="0.25">
      <c r="A7" s="134" t="s">
        <v>1226</v>
      </c>
      <c r="B7" s="134" t="s">
        <v>907</v>
      </c>
      <c r="C7" s="137" t="s">
        <v>857</v>
      </c>
      <c r="D7" s="135">
        <v>5.45</v>
      </c>
      <c r="E7" s="135">
        <v>1</v>
      </c>
      <c r="H7" t="s">
        <v>849</v>
      </c>
      <c r="I7" t="s">
        <v>888</v>
      </c>
      <c r="J7" t="s">
        <v>862</v>
      </c>
      <c r="K7">
        <v>5.5</v>
      </c>
      <c r="L7">
        <v>1</v>
      </c>
    </row>
    <row r="8" spans="1:13" hidden="1" x14ac:dyDescent="0.25">
      <c r="A8" s="134" t="s">
        <v>1226</v>
      </c>
      <c r="B8" s="134" t="s">
        <v>865</v>
      </c>
      <c r="C8" s="137" t="s">
        <v>860</v>
      </c>
      <c r="D8" s="135">
        <v>2.36</v>
      </c>
      <c r="E8" s="135">
        <v>1</v>
      </c>
      <c r="H8" t="s">
        <v>849</v>
      </c>
      <c r="I8" t="s">
        <v>1229</v>
      </c>
      <c r="J8" t="s">
        <v>868</v>
      </c>
      <c r="K8">
        <v>2.77</v>
      </c>
      <c r="L8">
        <v>1</v>
      </c>
    </row>
    <row r="9" spans="1:13" hidden="1" x14ac:dyDescent="0.25">
      <c r="A9" s="134" t="s">
        <v>1226</v>
      </c>
      <c r="B9" s="134" t="s">
        <v>917</v>
      </c>
      <c r="C9" s="137" t="s">
        <v>860</v>
      </c>
      <c r="D9" s="135">
        <v>2.92</v>
      </c>
      <c r="E9" s="135">
        <v>1</v>
      </c>
      <c r="H9" t="s">
        <v>849</v>
      </c>
      <c r="I9" t="s">
        <v>920</v>
      </c>
      <c r="J9" t="s">
        <v>868</v>
      </c>
      <c r="K9">
        <v>0</v>
      </c>
      <c r="L9">
        <v>1</v>
      </c>
    </row>
    <row r="10" spans="1:13" hidden="1" x14ac:dyDescent="0.25">
      <c r="A10" s="134" t="s">
        <v>1226</v>
      </c>
      <c r="B10" s="134" t="s">
        <v>1082</v>
      </c>
      <c r="C10" s="137" t="s">
        <v>866</v>
      </c>
      <c r="D10" s="135">
        <v>2.0299999999999998</v>
      </c>
      <c r="E10" s="135">
        <v>1</v>
      </c>
      <c r="H10" t="s">
        <v>849</v>
      </c>
      <c r="I10" t="s">
        <v>909</v>
      </c>
      <c r="J10" t="s">
        <v>868</v>
      </c>
      <c r="K10">
        <v>5.45</v>
      </c>
      <c r="L10">
        <v>1</v>
      </c>
    </row>
    <row r="11" spans="1:13" hidden="1" x14ac:dyDescent="0.25">
      <c r="A11" s="134" t="s">
        <v>1226</v>
      </c>
      <c r="B11" s="134" t="s">
        <v>932</v>
      </c>
      <c r="C11" s="137" t="s">
        <v>866</v>
      </c>
      <c r="D11" s="135">
        <v>5.08</v>
      </c>
      <c r="E11" s="135">
        <v>1</v>
      </c>
      <c r="H11" t="s">
        <v>849</v>
      </c>
      <c r="I11" t="s">
        <v>861</v>
      </c>
      <c r="J11" t="s">
        <v>873</v>
      </c>
      <c r="K11">
        <v>6.95</v>
      </c>
      <c r="L11">
        <v>1</v>
      </c>
    </row>
    <row r="12" spans="1:13" hidden="1" x14ac:dyDescent="0.25">
      <c r="A12" s="134" t="s">
        <v>1226</v>
      </c>
      <c r="B12" s="134" t="s">
        <v>1230</v>
      </c>
      <c r="C12" s="137" t="s">
        <v>866</v>
      </c>
      <c r="D12" s="135">
        <v>5.15</v>
      </c>
      <c r="E12" s="135">
        <v>1</v>
      </c>
      <c r="H12" t="s">
        <v>849</v>
      </c>
      <c r="I12" t="s">
        <v>245</v>
      </c>
      <c r="J12" t="s">
        <v>873</v>
      </c>
      <c r="K12">
        <v>2.4700000000000002</v>
      </c>
      <c r="L12">
        <v>0.8</v>
      </c>
    </row>
    <row r="13" spans="1:13" hidden="1" x14ac:dyDescent="0.25">
      <c r="A13" s="134" t="s">
        <v>1226</v>
      </c>
      <c r="B13" s="134" t="s">
        <v>1231</v>
      </c>
      <c r="C13" s="137" t="s">
        <v>871</v>
      </c>
      <c r="D13" s="135">
        <v>2.52</v>
      </c>
      <c r="E13" s="135">
        <v>1</v>
      </c>
      <c r="H13" t="s">
        <v>849</v>
      </c>
      <c r="I13" t="s">
        <v>918</v>
      </c>
      <c r="J13" t="s">
        <v>873</v>
      </c>
      <c r="K13">
        <v>2.92</v>
      </c>
      <c r="L13">
        <v>1</v>
      </c>
    </row>
    <row r="14" spans="1:13" hidden="1" x14ac:dyDescent="0.25">
      <c r="A14" s="134" t="s">
        <v>1226</v>
      </c>
      <c r="B14" s="134" t="s">
        <v>870</v>
      </c>
      <c r="C14" s="137" t="s">
        <v>871</v>
      </c>
      <c r="D14" s="135">
        <v>4.6500000000000004</v>
      </c>
      <c r="E14" s="135">
        <v>1</v>
      </c>
      <c r="H14" t="s">
        <v>849</v>
      </c>
      <c r="I14" t="s">
        <v>1071</v>
      </c>
      <c r="J14" t="s">
        <v>873</v>
      </c>
      <c r="K14">
        <v>3.74</v>
      </c>
      <c r="L14">
        <v>1</v>
      </c>
    </row>
    <row r="15" spans="1:13" hidden="1" x14ac:dyDescent="0.25">
      <c r="A15" s="134" t="s">
        <v>1226</v>
      </c>
      <c r="B15" s="134" t="s">
        <v>946</v>
      </c>
      <c r="C15" s="137" t="s">
        <v>871</v>
      </c>
      <c r="D15" s="135">
        <v>5.51</v>
      </c>
      <c r="E15" s="135">
        <v>1</v>
      </c>
      <c r="H15" t="s">
        <v>849</v>
      </c>
      <c r="I15" t="s">
        <v>249</v>
      </c>
      <c r="J15" t="s">
        <v>873</v>
      </c>
      <c r="K15">
        <v>3.62</v>
      </c>
      <c r="L15">
        <v>0.8</v>
      </c>
    </row>
    <row r="16" spans="1:13" hidden="1" x14ac:dyDescent="0.25">
      <c r="A16" s="134" t="s">
        <v>1226</v>
      </c>
      <c r="B16" s="134" t="s">
        <v>1232</v>
      </c>
      <c r="C16" s="137" t="s">
        <v>871</v>
      </c>
      <c r="D16" s="135">
        <v>4.03</v>
      </c>
      <c r="E16" s="135">
        <v>1</v>
      </c>
      <c r="H16" t="s">
        <v>849</v>
      </c>
      <c r="I16" t="s">
        <v>259</v>
      </c>
      <c r="J16" t="s">
        <v>873</v>
      </c>
      <c r="K16">
        <v>2.19</v>
      </c>
      <c r="L16">
        <v>0.8</v>
      </c>
    </row>
    <row r="17" spans="1:12" hidden="1" x14ac:dyDescent="0.25">
      <c r="A17" s="134" t="s">
        <v>1226</v>
      </c>
      <c r="B17" s="134" t="s">
        <v>986</v>
      </c>
      <c r="C17" s="137" t="s">
        <v>871</v>
      </c>
      <c r="D17" s="135">
        <v>5.93</v>
      </c>
      <c r="E17" s="135">
        <v>1</v>
      </c>
      <c r="H17" t="s">
        <v>849</v>
      </c>
      <c r="I17" t="s">
        <v>924</v>
      </c>
      <c r="J17" t="s">
        <v>873</v>
      </c>
      <c r="K17">
        <v>0</v>
      </c>
      <c r="L17">
        <v>0.8</v>
      </c>
    </row>
    <row r="18" spans="1:12" hidden="1" x14ac:dyDescent="0.25">
      <c r="A18" s="134" t="s">
        <v>1226</v>
      </c>
      <c r="B18" s="134" t="s">
        <v>925</v>
      </c>
      <c r="C18" s="137" t="s">
        <v>871</v>
      </c>
      <c r="D18" s="135">
        <v>2.4700000000000002</v>
      </c>
      <c r="E18" s="135">
        <v>0.8</v>
      </c>
      <c r="H18" t="s">
        <v>849</v>
      </c>
      <c r="I18" t="s">
        <v>894</v>
      </c>
      <c r="J18" t="s">
        <v>873</v>
      </c>
      <c r="K18">
        <v>5.33</v>
      </c>
      <c r="L18">
        <v>1</v>
      </c>
    </row>
    <row r="19" spans="1:12" hidden="1" x14ac:dyDescent="0.25">
      <c r="A19" s="134" t="s">
        <v>1226</v>
      </c>
      <c r="B19" s="134" t="s">
        <v>979</v>
      </c>
      <c r="C19" s="137" t="s">
        <v>871</v>
      </c>
      <c r="D19" s="135">
        <v>5.47</v>
      </c>
      <c r="E19" s="135">
        <v>1</v>
      </c>
      <c r="H19" t="s">
        <v>849</v>
      </c>
      <c r="I19" t="s">
        <v>1046</v>
      </c>
      <c r="J19" t="s">
        <v>873</v>
      </c>
      <c r="K19">
        <v>2.6</v>
      </c>
      <c r="L19">
        <v>0.8</v>
      </c>
    </row>
    <row r="20" spans="1:12" hidden="1" x14ac:dyDescent="0.25">
      <c r="A20" s="134" t="s">
        <v>1226</v>
      </c>
      <c r="B20" s="134" t="s">
        <v>955</v>
      </c>
      <c r="C20" s="137" t="s">
        <v>871</v>
      </c>
      <c r="D20" s="135">
        <v>3.11</v>
      </c>
      <c r="E20" s="135">
        <v>0.8</v>
      </c>
      <c r="H20" t="s">
        <v>849</v>
      </c>
      <c r="I20" t="s">
        <v>854</v>
      </c>
      <c r="J20" t="s">
        <v>873</v>
      </c>
      <c r="K20">
        <v>6.88</v>
      </c>
      <c r="L20">
        <v>1</v>
      </c>
    </row>
    <row r="21" spans="1:12" hidden="1" x14ac:dyDescent="0.25">
      <c r="A21" s="134" t="s">
        <v>1226</v>
      </c>
      <c r="B21" s="134" t="s">
        <v>1052</v>
      </c>
      <c r="C21" s="137" t="s">
        <v>871</v>
      </c>
      <c r="D21" s="135">
        <v>3.62</v>
      </c>
      <c r="E21" s="135">
        <v>0.8</v>
      </c>
      <c r="H21" t="s">
        <v>960</v>
      </c>
      <c r="I21" t="s">
        <v>918</v>
      </c>
      <c r="J21" t="s">
        <v>1233</v>
      </c>
      <c r="K21">
        <v>2.92</v>
      </c>
      <c r="L21">
        <v>1</v>
      </c>
    </row>
    <row r="22" spans="1:12" hidden="1" x14ac:dyDescent="0.25">
      <c r="A22" s="134" t="s">
        <v>1226</v>
      </c>
      <c r="B22" s="134" t="s">
        <v>1130</v>
      </c>
      <c r="C22" s="137" t="s">
        <v>878</v>
      </c>
      <c r="D22" s="135">
        <v>4.7</v>
      </c>
      <c r="E22" s="135">
        <v>0.8</v>
      </c>
      <c r="H22" t="s">
        <v>960</v>
      </c>
      <c r="I22" t="s">
        <v>876</v>
      </c>
      <c r="J22" t="s">
        <v>1138</v>
      </c>
      <c r="K22">
        <v>5.9</v>
      </c>
      <c r="L22">
        <v>1</v>
      </c>
    </row>
    <row r="23" spans="1:12" hidden="1" x14ac:dyDescent="0.25">
      <c r="A23" s="134" t="s">
        <v>1226</v>
      </c>
      <c r="B23" s="134" t="s">
        <v>950</v>
      </c>
      <c r="C23" s="137" t="s">
        <v>878</v>
      </c>
      <c r="D23" s="135">
        <v>4.5999999999999996</v>
      </c>
      <c r="E23" s="135">
        <v>0.8</v>
      </c>
      <c r="H23" t="s">
        <v>960</v>
      </c>
      <c r="I23" t="s">
        <v>1229</v>
      </c>
      <c r="J23" t="s">
        <v>1110</v>
      </c>
      <c r="K23">
        <v>2.77</v>
      </c>
      <c r="L23">
        <v>1</v>
      </c>
    </row>
    <row r="24" spans="1:12" hidden="1" x14ac:dyDescent="0.25">
      <c r="A24" s="134" t="s">
        <v>1226</v>
      </c>
      <c r="B24" s="134" t="s">
        <v>982</v>
      </c>
      <c r="C24" s="137" t="s">
        <v>878</v>
      </c>
      <c r="D24" s="135">
        <v>3.79</v>
      </c>
      <c r="E24" s="135">
        <v>0.8</v>
      </c>
      <c r="H24" t="s">
        <v>960</v>
      </c>
      <c r="I24" t="s">
        <v>850</v>
      </c>
      <c r="J24" t="s">
        <v>855</v>
      </c>
      <c r="K24">
        <v>5.83</v>
      </c>
      <c r="L24">
        <v>1</v>
      </c>
    </row>
    <row r="25" spans="1:12" hidden="1" x14ac:dyDescent="0.25">
      <c r="A25" s="134" t="s">
        <v>1226</v>
      </c>
      <c r="B25" s="134" t="s">
        <v>1141</v>
      </c>
      <c r="C25" s="137" t="s">
        <v>878</v>
      </c>
      <c r="D25" s="135">
        <v>2.0499999999999998</v>
      </c>
      <c r="E25" s="135">
        <v>0.8</v>
      </c>
      <c r="H25" t="s">
        <v>1234</v>
      </c>
      <c r="I25" t="s">
        <v>850</v>
      </c>
      <c r="J25" t="s">
        <v>1235</v>
      </c>
      <c r="K25">
        <v>5.83</v>
      </c>
      <c r="L25">
        <v>1</v>
      </c>
    </row>
    <row r="26" spans="1:12" hidden="1" x14ac:dyDescent="0.25">
      <c r="A26" s="134" t="s">
        <v>1226</v>
      </c>
      <c r="B26" s="134" t="s">
        <v>1236</v>
      </c>
      <c r="C26" s="137" t="s">
        <v>878</v>
      </c>
      <c r="D26" s="135">
        <v>3.5</v>
      </c>
      <c r="E26" s="135">
        <v>0.8</v>
      </c>
      <c r="H26" t="s">
        <v>1234</v>
      </c>
      <c r="I26" t="s">
        <v>241</v>
      </c>
      <c r="J26" t="s">
        <v>975</v>
      </c>
      <c r="K26">
        <v>2.81</v>
      </c>
      <c r="L26">
        <v>0.8</v>
      </c>
    </row>
    <row r="27" spans="1:12" hidden="1" x14ac:dyDescent="0.25">
      <c r="A27" s="134" t="s">
        <v>1226</v>
      </c>
      <c r="B27" s="134" t="s">
        <v>1076</v>
      </c>
      <c r="C27" s="137" t="s">
        <v>878</v>
      </c>
      <c r="D27" s="135">
        <v>4.17</v>
      </c>
      <c r="E27" s="135">
        <v>0.8</v>
      </c>
      <c r="H27" t="s">
        <v>1234</v>
      </c>
      <c r="I27" t="s">
        <v>882</v>
      </c>
      <c r="J27" t="s">
        <v>858</v>
      </c>
      <c r="K27">
        <v>6.25</v>
      </c>
      <c r="L27">
        <v>1</v>
      </c>
    </row>
    <row r="28" spans="1:12" hidden="1" x14ac:dyDescent="0.25">
      <c r="A28" s="134" t="s">
        <v>1226</v>
      </c>
      <c r="B28" s="134" t="s">
        <v>1196</v>
      </c>
      <c r="C28" s="137" t="s">
        <v>878</v>
      </c>
      <c r="D28" s="135">
        <v>2.19</v>
      </c>
      <c r="E28" s="135">
        <v>0.8</v>
      </c>
      <c r="H28" t="s">
        <v>1234</v>
      </c>
      <c r="I28" t="s">
        <v>894</v>
      </c>
      <c r="J28" t="s">
        <v>858</v>
      </c>
      <c r="K28">
        <v>5.33</v>
      </c>
      <c r="L28">
        <v>1</v>
      </c>
    </row>
    <row r="29" spans="1:12" x14ac:dyDescent="0.25">
      <c r="A29" s="134" t="s">
        <v>846</v>
      </c>
      <c r="B29" s="134" t="s">
        <v>847</v>
      </c>
      <c r="C29" s="137" t="s">
        <v>1028</v>
      </c>
      <c r="D29" s="135">
        <v>5.83</v>
      </c>
      <c r="E29" s="135">
        <v>1.1000000000000001</v>
      </c>
      <c r="H29" t="s">
        <v>1234</v>
      </c>
      <c r="I29" t="s">
        <v>1229</v>
      </c>
      <c r="J29" t="s">
        <v>862</v>
      </c>
      <c r="K29">
        <v>2.77</v>
      </c>
      <c r="L29">
        <v>1</v>
      </c>
    </row>
    <row r="30" spans="1:12" x14ac:dyDescent="0.25">
      <c r="A30" s="134" t="s">
        <v>846</v>
      </c>
      <c r="B30" s="134" t="s">
        <v>1145</v>
      </c>
      <c r="C30" s="137" t="s">
        <v>908</v>
      </c>
      <c r="D30" s="135">
        <v>2.81</v>
      </c>
      <c r="E30" s="135">
        <v>0.8</v>
      </c>
      <c r="H30" t="s">
        <v>1234</v>
      </c>
      <c r="I30" t="s">
        <v>1071</v>
      </c>
      <c r="J30" t="s">
        <v>868</v>
      </c>
      <c r="K30">
        <v>3.74</v>
      </c>
      <c r="L30">
        <v>1</v>
      </c>
    </row>
    <row r="31" spans="1:12" x14ac:dyDescent="0.25">
      <c r="A31" s="134" t="s">
        <v>846</v>
      </c>
      <c r="B31" s="134" t="s">
        <v>955</v>
      </c>
      <c r="C31" s="137" t="s">
        <v>857</v>
      </c>
      <c r="D31" s="135">
        <v>3.11</v>
      </c>
      <c r="E31" s="135">
        <v>0.8</v>
      </c>
      <c r="H31" t="s">
        <v>1234</v>
      </c>
      <c r="I31" t="s">
        <v>892</v>
      </c>
      <c r="J31" t="s">
        <v>873</v>
      </c>
      <c r="K31">
        <v>5.3</v>
      </c>
      <c r="L31">
        <v>1</v>
      </c>
    </row>
    <row r="32" spans="1:12" x14ac:dyDescent="0.25">
      <c r="A32" s="134" t="s">
        <v>846</v>
      </c>
      <c r="B32" s="134" t="s">
        <v>883</v>
      </c>
      <c r="C32" s="137" t="s">
        <v>860</v>
      </c>
      <c r="D32" s="135">
        <v>5.75</v>
      </c>
      <c r="E32" s="135">
        <v>1</v>
      </c>
      <c r="H32" t="s">
        <v>1234</v>
      </c>
      <c r="I32" t="s">
        <v>876</v>
      </c>
      <c r="J32" t="s">
        <v>873</v>
      </c>
      <c r="K32">
        <v>5.9</v>
      </c>
      <c r="L32">
        <v>1</v>
      </c>
    </row>
    <row r="33" spans="1:12" x14ac:dyDescent="0.25">
      <c r="A33" s="134" t="s">
        <v>846</v>
      </c>
      <c r="B33" s="134" t="s">
        <v>863</v>
      </c>
      <c r="C33" s="137" t="s">
        <v>860</v>
      </c>
      <c r="D33" s="135">
        <v>5.97</v>
      </c>
      <c r="E33" s="135">
        <v>1.1000000000000001</v>
      </c>
      <c r="H33" t="s">
        <v>1234</v>
      </c>
      <c r="I33" t="s">
        <v>864</v>
      </c>
      <c r="J33" t="s">
        <v>880</v>
      </c>
      <c r="K33">
        <v>5.97</v>
      </c>
      <c r="L33">
        <v>1</v>
      </c>
    </row>
    <row r="34" spans="1:12" x14ac:dyDescent="0.25">
      <c r="A34" s="134" t="s">
        <v>846</v>
      </c>
      <c r="B34" s="134" t="s">
        <v>887</v>
      </c>
      <c r="C34" s="137" t="s">
        <v>860</v>
      </c>
      <c r="D34" s="135">
        <v>5.5</v>
      </c>
      <c r="E34" s="135">
        <v>1</v>
      </c>
      <c r="H34" t="s">
        <v>1234</v>
      </c>
      <c r="I34" t="s">
        <v>1078</v>
      </c>
      <c r="J34" t="s">
        <v>880</v>
      </c>
      <c r="K34">
        <v>0</v>
      </c>
      <c r="L34">
        <v>1</v>
      </c>
    </row>
    <row r="35" spans="1:12" x14ac:dyDescent="0.25">
      <c r="A35" s="134" t="s">
        <v>846</v>
      </c>
      <c r="B35" s="134" t="s">
        <v>973</v>
      </c>
      <c r="C35" s="137" t="s">
        <v>866</v>
      </c>
      <c r="D35" s="135">
        <v>2.77</v>
      </c>
      <c r="E35" s="135">
        <v>1</v>
      </c>
      <c r="H35" t="s">
        <v>967</v>
      </c>
      <c r="I35" t="s">
        <v>918</v>
      </c>
      <c r="J35" t="s">
        <v>1237</v>
      </c>
      <c r="K35">
        <v>2.92</v>
      </c>
      <c r="L35">
        <v>1</v>
      </c>
    </row>
    <row r="36" spans="1:12" ht="30" x14ac:dyDescent="0.25">
      <c r="A36" s="134" t="s">
        <v>846</v>
      </c>
      <c r="B36" s="134" t="s">
        <v>919</v>
      </c>
      <c r="C36" s="137" t="s">
        <v>866</v>
      </c>
      <c r="D36" s="135">
        <v>0</v>
      </c>
      <c r="E36" s="135">
        <v>1</v>
      </c>
      <c r="H36" t="s">
        <v>967</v>
      </c>
      <c r="I36" t="s">
        <v>971</v>
      </c>
      <c r="J36" t="s">
        <v>912</v>
      </c>
      <c r="K36">
        <v>3.11</v>
      </c>
      <c r="L36">
        <v>1</v>
      </c>
    </row>
    <row r="37" spans="1:12" x14ac:dyDescent="0.25">
      <c r="A37" s="134" t="s">
        <v>846</v>
      </c>
      <c r="B37" s="134" t="s">
        <v>907</v>
      </c>
      <c r="C37" s="137" t="s">
        <v>866</v>
      </c>
      <c r="D37" s="135">
        <v>5.45</v>
      </c>
      <c r="E37" s="135">
        <v>1</v>
      </c>
      <c r="H37" t="s">
        <v>967</v>
      </c>
      <c r="I37" t="s">
        <v>922</v>
      </c>
      <c r="J37" t="s">
        <v>855</v>
      </c>
      <c r="K37">
        <v>6.2</v>
      </c>
      <c r="L37">
        <v>1</v>
      </c>
    </row>
    <row r="38" spans="1:12" x14ac:dyDescent="0.25">
      <c r="A38" s="134" t="s">
        <v>846</v>
      </c>
      <c r="B38" s="134" t="s">
        <v>859</v>
      </c>
      <c r="C38" s="137" t="s">
        <v>871</v>
      </c>
      <c r="D38" s="135">
        <v>6.95</v>
      </c>
      <c r="E38" s="135">
        <v>1</v>
      </c>
      <c r="H38" t="s">
        <v>967</v>
      </c>
      <c r="I38" t="s">
        <v>943</v>
      </c>
      <c r="J38" t="s">
        <v>858</v>
      </c>
      <c r="K38">
        <v>4.3899999999999997</v>
      </c>
      <c r="L38">
        <v>1</v>
      </c>
    </row>
    <row r="39" spans="1:12" x14ac:dyDescent="0.25">
      <c r="A39" s="134" t="s">
        <v>846</v>
      </c>
      <c r="B39" s="134" t="s">
        <v>925</v>
      </c>
      <c r="C39" s="137" t="s">
        <v>871</v>
      </c>
      <c r="D39" s="135">
        <v>2.4700000000000002</v>
      </c>
      <c r="E39" s="135">
        <v>0.8</v>
      </c>
      <c r="H39" t="s">
        <v>967</v>
      </c>
      <c r="I39" t="s">
        <v>892</v>
      </c>
      <c r="J39" t="s">
        <v>858</v>
      </c>
      <c r="K39">
        <v>5.3</v>
      </c>
      <c r="L39">
        <v>1</v>
      </c>
    </row>
    <row r="40" spans="1:12" x14ac:dyDescent="0.25">
      <c r="A40" s="134" t="s">
        <v>846</v>
      </c>
      <c r="B40" s="134" t="s">
        <v>917</v>
      </c>
      <c r="C40" s="137" t="s">
        <v>871</v>
      </c>
      <c r="D40" s="135">
        <v>2.92</v>
      </c>
      <c r="E40" s="135">
        <v>1</v>
      </c>
      <c r="H40" t="s">
        <v>967</v>
      </c>
      <c r="I40" t="s">
        <v>974</v>
      </c>
      <c r="J40" t="s">
        <v>862</v>
      </c>
      <c r="K40">
        <v>5.47</v>
      </c>
      <c r="L40">
        <v>1.1000000000000001</v>
      </c>
    </row>
    <row r="41" spans="1:12" x14ac:dyDescent="0.25">
      <c r="A41" s="134" t="s">
        <v>846</v>
      </c>
      <c r="B41" s="134" t="s">
        <v>1061</v>
      </c>
      <c r="C41" s="137" t="s">
        <v>871</v>
      </c>
      <c r="D41" s="135">
        <v>3.74</v>
      </c>
      <c r="E41" s="135">
        <v>1</v>
      </c>
      <c r="H41" t="s">
        <v>967</v>
      </c>
      <c r="I41" t="s">
        <v>864</v>
      </c>
      <c r="J41" t="s">
        <v>868</v>
      </c>
      <c r="K41">
        <v>5.97</v>
      </c>
      <c r="L41">
        <v>1.1000000000000001</v>
      </c>
    </row>
    <row r="42" spans="1:12" x14ac:dyDescent="0.25">
      <c r="A42" s="134" t="s">
        <v>846</v>
      </c>
      <c r="B42" s="134" t="s">
        <v>1052</v>
      </c>
      <c r="C42" s="137" t="s">
        <v>871</v>
      </c>
      <c r="D42" s="135">
        <v>3.62</v>
      </c>
      <c r="E42" s="135">
        <v>0.8</v>
      </c>
      <c r="H42" t="s">
        <v>967</v>
      </c>
      <c r="I42" t="s">
        <v>1238</v>
      </c>
      <c r="J42" t="s">
        <v>868</v>
      </c>
      <c r="K42">
        <v>0</v>
      </c>
      <c r="L42">
        <v>1</v>
      </c>
    </row>
    <row r="43" spans="1:12" x14ac:dyDescent="0.25">
      <c r="A43" s="134" t="s">
        <v>846</v>
      </c>
      <c r="B43" s="134" t="s">
        <v>1196</v>
      </c>
      <c r="C43" s="137" t="s">
        <v>871</v>
      </c>
      <c r="D43" s="135">
        <v>2.19</v>
      </c>
      <c r="E43" s="135">
        <v>0.8</v>
      </c>
      <c r="H43" t="s">
        <v>967</v>
      </c>
      <c r="I43" t="s">
        <v>850</v>
      </c>
      <c r="J43" t="s">
        <v>873</v>
      </c>
      <c r="K43">
        <v>5.83</v>
      </c>
      <c r="L43">
        <v>1</v>
      </c>
    </row>
    <row r="44" spans="1:12" ht="30" x14ac:dyDescent="0.25">
      <c r="A44" s="134" t="s">
        <v>846</v>
      </c>
      <c r="B44" s="134" t="s">
        <v>923</v>
      </c>
      <c r="C44" s="137" t="s">
        <v>871</v>
      </c>
      <c r="D44" s="135">
        <v>0</v>
      </c>
      <c r="E44" s="135">
        <v>0.8</v>
      </c>
      <c r="H44" t="s">
        <v>967</v>
      </c>
      <c r="I44" t="s">
        <v>575</v>
      </c>
      <c r="J44" t="s">
        <v>873</v>
      </c>
      <c r="K44">
        <v>5.34</v>
      </c>
      <c r="L44">
        <v>1</v>
      </c>
    </row>
    <row r="45" spans="1:12" x14ac:dyDescent="0.25">
      <c r="A45" s="134" t="s">
        <v>846</v>
      </c>
      <c r="B45" s="134" t="s">
        <v>893</v>
      </c>
      <c r="C45" s="137" t="s">
        <v>871</v>
      </c>
      <c r="D45" s="135">
        <v>5.33</v>
      </c>
      <c r="E45" s="135">
        <v>1</v>
      </c>
      <c r="H45" t="s">
        <v>992</v>
      </c>
      <c r="I45" t="s">
        <v>850</v>
      </c>
      <c r="J45" t="s">
        <v>1239</v>
      </c>
      <c r="K45">
        <v>5.83</v>
      </c>
      <c r="L45">
        <v>1.1000000000000001</v>
      </c>
    </row>
    <row r="46" spans="1:12" ht="30" x14ac:dyDescent="0.25">
      <c r="A46" s="134" t="s">
        <v>846</v>
      </c>
      <c r="B46" s="134" t="s">
        <v>1099</v>
      </c>
      <c r="C46" s="137" t="s">
        <v>871</v>
      </c>
      <c r="D46" s="135">
        <v>2.6</v>
      </c>
      <c r="E46" s="135">
        <v>0.8</v>
      </c>
      <c r="H46" t="s">
        <v>992</v>
      </c>
      <c r="I46" t="s">
        <v>266</v>
      </c>
      <c r="J46" t="s">
        <v>910</v>
      </c>
      <c r="K46">
        <v>1.98</v>
      </c>
      <c r="L46">
        <v>0.8</v>
      </c>
    </row>
    <row r="47" spans="1:12" x14ac:dyDescent="0.25">
      <c r="A47" s="134" t="s">
        <v>846</v>
      </c>
      <c r="B47" s="134" t="s">
        <v>852</v>
      </c>
      <c r="C47" s="137" t="s">
        <v>871</v>
      </c>
      <c r="D47" s="135">
        <v>6.88</v>
      </c>
      <c r="E47" s="135">
        <v>1</v>
      </c>
      <c r="H47" t="s">
        <v>992</v>
      </c>
      <c r="I47" t="s">
        <v>898</v>
      </c>
      <c r="J47" t="s">
        <v>916</v>
      </c>
      <c r="K47">
        <v>2.2599999999999998</v>
      </c>
      <c r="L47">
        <v>1</v>
      </c>
    </row>
    <row r="48" spans="1:12" hidden="1" x14ac:dyDescent="0.25">
      <c r="A48" s="134" t="s">
        <v>1240</v>
      </c>
      <c r="B48" s="134" t="s">
        <v>847</v>
      </c>
      <c r="C48" s="137" t="s">
        <v>1241</v>
      </c>
      <c r="D48" s="135">
        <v>5.83</v>
      </c>
      <c r="E48" s="135">
        <v>1</v>
      </c>
      <c r="H48" t="s">
        <v>992</v>
      </c>
      <c r="I48" t="s">
        <v>867</v>
      </c>
      <c r="J48" t="s">
        <v>975</v>
      </c>
      <c r="K48">
        <v>2.36</v>
      </c>
      <c r="L48">
        <v>1</v>
      </c>
    </row>
    <row r="49" spans="1:12" hidden="1" x14ac:dyDescent="0.25">
      <c r="A49" s="134" t="s">
        <v>1240</v>
      </c>
      <c r="B49" s="134" t="s">
        <v>891</v>
      </c>
      <c r="C49" s="137" t="s">
        <v>933</v>
      </c>
      <c r="D49" s="135">
        <v>5.3</v>
      </c>
      <c r="E49" s="135">
        <v>1</v>
      </c>
      <c r="H49" t="s">
        <v>992</v>
      </c>
      <c r="I49" t="s">
        <v>996</v>
      </c>
      <c r="J49" t="s">
        <v>975</v>
      </c>
      <c r="K49">
        <v>5.4</v>
      </c>
      <c r="L49">
        <v>1</v>
      </c>
    </row>
    <row r="50" spans="1:12" hidden="1" x14ac:dyDescent="0.25">
      <c r="A50" s="134" t="s">
        <v>1240</v>
      </c>
      <c r="B50" s="134" t="s">
        <v>885</v>
      </c>
      <c r="C50" s="137" t="s">
        <v>1156</v>
      </c>
      <c r="D50" s="135">
        <v>5.48</v>
      </c>
      <c r="E50" s="135">
        <v>1.1000000000000001</v>
      </c>
      <c r="H50" t="s">
        <v>992</v>
      </c>
      <c r="I50" t="s">
        <v>1229</v>
      </c>
      <c r="J50" t="s">
        <v>858</v>
      </c>
      <c r="K50">
        <v>2.77</v>
      </c>
      <c r="L50">
        <v>1</v>
      </c>
    </row>
    <row r="51" spans="1:12" hidden="1" x14ac:dyDescent="0.25">
      <c r="A51" s="134" t="s">
        <v>1240</v>
      </c>
      <c r="B51" s="134" t="s">
        <v>1098</v>
      </c>
      <c r="C51" s="137" t="s">
        <v>995</v>
      </c>
      <c r="D51" s="135">
        <v>4.4400000000000004</v>
      </c>
      <c r="E51" s="135">
        <v>1</v>
      </c>
      <c r="H51" t="s">
        <v>992</v>
      </c>
      <c r="I51" t="s">
        <v>557</v>
      </c>
      <c r="J51" t="s">
        <v>858</v>
      </c>
      <c r="K51">
        <v>2.0299999999999998</v>
      </c>
      <c r="L51">
        <v>1</v>
      </c>
    </row>
    <row r="52" spans="1:12" ht="30" hidden="1" x14ac:dyDescent="0.25">
      <c r="A52" s="134" t="s">
        <v>1240</v>
      </c>
      <c r="B52" s="134" t="s">
        <v>921</v>
      </c>
      <c r="C52" s="137" t="s">
        <v>860</v>
      </c>
      <c r="D52" s="135">
        <v>6.2</v>
      </c>
      <c r="E52" s="135">
        <v>1</v>
      </c>
      <c r="H52" t="s">
        <v>992</v>
      </c>
      <c r="I52" t="s">
        <v>964</v>
      </c>
      <c r="J52" t="s">
        <v>862</v>
      </c>
      <c r="K52">
        <v>6.26</v>
      </c>
      <c r="L52">
        <v>1</v>
      </c>
    </row>
    <row r="53" spans="1:12" hidden="1" x14ac:dyDescent="0.25">
      <c r="A53" s="134" t="s">
        <v>1240</v>
      </c>
      <c r="B53" s="134" t="s">
        <v>1145</v>
      </c>
      <c r="C53" s="137" t="s">
        <v>866</v>
      </c>
      <c r="D53" s="135">
        <v>2.81</v>
      </c>
      <c r="E53" s="135">
        <v>0.8</v>
      </c>
      <c r="H53" t="s">
        <v>992</v>
      </c>
      <c r="I53" t="s">
        <v>922</v>
      </c>
      <c r="J53" t="s">
        <v>862</v>
      </c>
      <c r="K53">
        <v>6.2</v>
      </c>
      <c r="L53">
        <v>1</v>
      </c>
    </row>
    <row r="54" spans="1:12" ht="30" hidden="1" x14ac:dyDescent="0.25">
      <c r="A54" s="134" t="s">
        <v>1240</v>
      </c>
      <c r="B54" s="134" t="s">
        <v>877</v>
      </c>
      <c r="C54" s="137" t="s">
        <v>878</v>
      </c>
      <c r="D54" s="135">
        <v>6.65</v>
      </c>
      <c r="E54" s="135">
        <v>1</v>
      </c>
      <c r="H54" t="s">
        <v>992</v>
      </c>
      <c r="I54" t="s">
        <v>993</v>
      </c>
      <c r="J54" t="s">
        <v>862</v>
      </c>
      <c r="K54">
        <v>7.6</v>
      </c>
      <c r="L54">
        <v>1.1000000000000001</v>
      </c>
    </row>
    <row r="55" spans="1:12" hidden="1" x14ac:dyDescent="0.25">
      <c r="A55" s="134" t="s">
        <v>1240</v>
      </c>
      <c r="B55" s="134" t="s">
        <v>1020</v>
      </c>
      <c r="C55" s="137" t="s">
        <v>878</v>
      </c>
      <c r="D55" s="135">
        <v>5.49</v>
      </c>
      <c r="E55" s="135">
        <v>1</v>
      </c>
      <c r="H55" t="s">
        <v>992</v>
      </c>
      <c r="I55" t="s">
        <v>886</v>
      </c>
      <c r="J55" t="s">
        <v>868</v>
      </c>
      <c r="K55">
        <v>5.48</v>
      </c>
      <c r="L55">
        <v>1</v>
      </c>
    </row>
    <row r="56" spans="1:12" hidden="1" x14ac:dyDescent="0.25">
      <c r="A56" s="134" t="s">
        <v>1240</v>
      </c>
      <c r="B56" s="134" t="s">
        <v>863</v>
      </c>
      <c r="C56" s="137" t="s">
        <v>878</v>
      </c>
      <c r="D56" s="135">
        <v>5.97</v>
      </c>
      <c r="E56" s="135">
        <v>1</v>
      </c>
      <c r="H56" t="s">
        <v>992</v>
      </c>
      <c r="I56" t="s">
        <v>241</v>
      </c>
      <c r="J56" t="s">
        <v>868</v>
      </c>
      <c r="K56">
        <v>2.81</v>
      </c>
      <c r="L56">
        <v>0.8</v>
      </c>
    </row>
    <row r="57" spans="1:12" hidden="1" x14ac:dyDescent="0.25">
      <c r="A57" s="134" t="s">
        <v>1240</v>
      </c>
      <c r="B57" s="134" t="s">
        <v>973</v>
      </c>
      <c r="C57" s="137" t="s">
        <v>878</v>
      </c>
      <c r="D57" s="135">
        <v>2.77</v>
      </c>
      <c r="E57" s="135">
        <v>1</v>
      </c>
      <c r="H57" t="s">
        <v>992</v>
      </c>
      <c r="I57" t="s">
        <v>934</v>
      </c>
      <c r="J57" t="s">
        <v>873</v>
      </c>
      <c r="K57">
        <v>5.08</v>
      </c>
      <c r="L57">
        <v>1</v>
      </c>
    </row>
    <row r="58" spans="1:12" x14ac:dyDescent="0.25">
      <c r="A58" s="134" t="s">
        <v>983</v>
      </c>
      <c r="B58" s="134" t="s">
        <v>917</v>
      </c>
      <c r="C58" s="137" t="s">
        <v>1162</v>
      </c>
      <c r="D58" s="135">
        <v>2.92</v>
      </c>
      <c r="E58" s="135">
        <v>1</v>
      </c>
      <c r="H58" t="s">
        <v>992</v>
      </c>
      <c r="I58" t="s">
        <v>872</v>
      </c>
      <c r="J58" t="s">
        <v>873</v>
      </c>
      <c r="K58">
        <v>4.6500000000000004</v>
      </c>
      <c r="L58">
        <v>1</v>
      </c>
    </row>
    <row r="59" spans="1:12" x14ac:dyDescent="0.25">
      <c r="A59" s="134" t="s">
        <v>983</v>
      </c>
      <c r="B59" s="134" t="s">
        <v>875</v>
      </c>
      <c r="C59" s="137" t="s">
        <v>1218</v>
      </c>
      <c r="D59" s="135">
        <v>5.9</v>
      </c>
      <c r="E59" s="135">
        <v>1</v>
      </c>
      <c r="H59" t="s">
        <v>992</v>
      </c>
      <c r="I59" t="s">
        <v>1008</v>
      </c>
      <c r="J59" t="s">
        <v>873</v>
      </c>
      <c r="K59">
        <v>5.99</v>
      </c>
      <c r="L59">
        <v>1</v>
      </c>
    </row>
    <row r="60" spans="1:12" x14ac:dyDescent="0.25">
      <c r="A60" s="134" t="s">
        <v>983</v>
      </c>
      <c r="B60" s="134" t="s">
        <v>973</v>
      </c>
      <c r="C60" s="137" t="s">
        <v>1156</v>
      </c>
      <c r="D60" s="135">
        <v>2.77</v>
      </c>
      <c r="E60" s="135">
        <v>1</v>
      </c>
      <c r="H60" t="s">
        <v>992</v>
      </c>
      <c r="I60" t="s">
        <v>894</v>
      </c>
      <c r="J60" t="s">
        <v>880</v>
      </c>
      <c r="K60">
        <v>5.33</v>
      </c>
      <c r="L60">
        <v>1</v>
      </c>
    </row>
    <row r="61" spans="1:12" x14ac:dyDescent="0.25">
      <c r="A61" s="134" t="s">
        <v>983</v>
      </c>
      <c r="B61" s="134" t="s">
        <v>847</v>
      </c>
      <c r="C61" s="137" t="s">
        <v>853</v>
      </c>
      <c r="D61" s="135">
        <v>5.83</v>
      </c>
      <c r="E61" s="135">
        <v>1</v>
      </c>
      <c r="H61" t="s">
        <v>992</v>
      </c>
      <c r="I61" t="s">
        <v>909</v>
      </c>
      <c r="J61" t="s">
        <v>880</v>
      </c>
      <c r="K61">
        <v>5.45</v>
      </c>
      <c r="L61">
        <v>1</v>
      </c>
    </row>
    <row r="62" spans="1:12" x14ac:dyDescent="0.25">
      <c r="A62" s="134" t="s">
        <v>1242</v>
      </c>
      <c r="B62" s="134" t="s">
        <v>847</v>
      </c>
      <c r="C62" s="137" t="s">
        <v>1243</v>
      </c>
      <c r="D62" s="135">
        <v>5.83</v>
      </c>
      <c r="E62" s="135">
        <v>1</v>
      </c>
      <c r="H62" t="s">
        <v>992</v>
      </c>
      <c r="I62" t="s">
        <v>250</v>
      </c>
      <c r="J62" t="s">
        <v>880</v>
      </c>
      <c r="K62">
        <v>3.11</v>
      </c>
      <c r="L62">
        <v>0.8</v>
      </c>
    </row>
    <row r="63" spans="1:12" x14ac:dyDescent="0.25">
      <c r="A63" s="134" t="s">
        <v>1242</v>
      </c>
      <c r="B63" s="134" t="s">
        <v>1145</v>
      </c>
      <c r="C63" s="137" t="s">
        <v>995</v>
      </c>
      <c r="D63" s="135">
        <v>2.81</v>
      </c>
      <c r="E63" s="135">
        <v>0.8</v>
      </c>
      <c r="H63" t="s">
        <v>1010</v>
      </c>
      <c r="I63" t="s">
        <v>850</v>
      </c>
      <c r="J63" t="s">
        <v>1067</v>
      </c>
      <c r="K63">
        <v>5.83</v>
      </c>
      <c r="L63">
        <v>1.2</v>
      </c>
    </row>
    <row r="64" spans="1:12" x14ac:dyDescent="0.25">
      <c r="A64" s="134" t="s">
        <v>1242</v>
      </c>
      <c r="B64" s="134" t="s">
        <v>881</v>
      </c>
      <c r="C64" s="137" t="s">
        <v>857</v>
      </c>
      <c r="D64" s="135">
        <v>6.25</v>
      </c>
      <c r="E64" s="135">
        <v>1</v>
      </c>
      <c r="H64" t="s">
        <v>1010</v>
      </c>
      <c r="I64" t="s">
        <v>922</v>
      </c>
      <c r="J64" t="s">
        <v>914</v>
      </c>
      <c r="K64">
        <v>6.2</v>
      </c>
      <c r="L64">
        <v>1.1000000000000001</v>
      </c>
    </row>
    <row r="65" spans="1:12" x14ac:dyDescent="0.25">
      <c r="A65" s="134" t="s">
        <v>1242</v>
      </c>
      <c r="B65" s="134" t="s">
        <v>893</v>
      </c>
      <c r="C65" s="137" t="s">
        <v>857</v>
      </c>
      <c r="D65" s="135">
        <v>5.33</v>
      </c>
      <c r="E65" s="135">
        <v>1</v>
      </c>
      <c r="H65" t="s">
        <v>1010</v>
      </c>
      <c r="I65" t="s">
        <v>1229</v>
      </c>
      <c r="J65" t="s">
        <v>975</v>
      </c>
      <c r="K65">
        <v>2.77</v>
      </c>
      <c r="L65">
        <v>1</v>
      </c>
    </row>
    <row r="66" spans="1:12" x14ac:dyDescent="0.25">
      <c r="A66" s="134" t="s">
        <v>1242</v>
      </c>
      <c r="B66" s="134" t="s">
        <v>973</v>
      </c>
      <c r="C66" s="137" t="s">
        <v>860</v>
      </c>
      <c r="D66" s="135">
        <v>2.77</v>
      </c>
      <c r="E66" s="135">
        <v>1</v>
      </c>
      <c r="H66" t="s">
        <v>1010</v>
      </c>
      <c r="I66" t="s">
        <v>909</v>
      </c>
      <c r="J66" t="s">
        <v>862</v>
      </c>
      <c r="K66">
        <v>5.45</v>
      </c>
      <c r="L66">
        <v>1</v>
      </c>
    </row>
    <row r="67" spans="1:12" x14ac:dyDescent="0.25">
      <c r="A67" s="134" t="s">
        <v>1242</v>
      </c>
      <c r="B67" s="134" t="s">
        <v>1061</v>
      </c>
      <c r="C67" s="137" t="s">
        <v>866</v>
      </c>
      <c r="D67" s="135">
        <v>3.74</v>
      </c>
      <c r="E67" s="135">
        <v>1</v>
      </c>
      <c r="H67" t="s">
        <v>1010</v>
      </c>
      <c r="I67" t="s">
        <v>920</v>
      </c>
      <c r="J67" t="s">
        <v>862</v>
      </c>
      <c r="K67">
        <v>0</v>
      </c>
      <c r="L67">
        <v>1</v>
      </c>
    </row>
    <row r="68" spans="1:12" x14ac:dyDescent="0.25">
      <c r="A68" s="134" t="s">
        <v>1242</v>
      </c>
      <c r="B68" s="134" t="s">
        <v>891</v>
      </c>
      <c r="C68" s="137" t="s">
        <v>871</v>
      </c>
      <c r="D68" s="135">
        <v>5.3</v>
      </c>
      <c r="E68" s="135">
        <v>1</v>
      </c>
      <c r="H68" t="s">
        <v>1010</v>
      </c>
      <c r="I68" t="s">
        <v>918</v>
      </c>
      <c r="J68" t="s">
        <v>862</v>
      </c>
      <c r="K68">
        <v>2.92</v>
      </c>
      <c r="L68">
        <v>1</v>
      </c>
    </row>
    <row r="69" spans="1:12" x14ac:dyDescent="0.25">
      <c r="A69" s="134" t="s">
        <v>1242</v>
      </c>
      <c r="B69" s="134" t="s">
        <v>875</v>
      </c>
      <c r="C69" s="137" t="s">
        <v>871</v>
      </c>
      <c r="D69" s="135">
        <v>5.9</v>
      </c>
      <c r="E69" s="135">
        <v>1</v>
      </c>
      <c r="H69" t="s">
        <v>1010</v>
      </c>
      <c r="I69" t="s">
        <v>1071</v>
      </c>
      <c r="J69" t="s">
        <v>868</v>
      </c>
      <c r="K69">
        <v>3.74</v>
      </c>
      <c r="L69">
        <v>1</v>
      </c>
    </row>
    <row r="70" spans="1:12" x14ac:dyDescent="0.25">
      <c r="A70" s="134" t="s">
        <v>1242</v>
      </c>
      <c r="B70" s="134" t="s">
        <v>863</v>
      </c>
      <c r="C70" s="137" t="s">
        <v>878</v>
      </c>
      <c r="D70" s="135">
        <v>5.97</v>
      </c>
      <c r="E70" s="135">
        <v>1</v>
      </c>
      <c r="H70" t="s">
        <v>1010</v>
      </c>
      <c r="I70" t="s">
        <v>261</v>
      </c>
      <c r="J70" t="s">
        <v>873</v>
      </c>
      <c r="K70">
        <v>3.6</v>
      </c>
      <c r="L70">
        <v>0.8</v>
      </c>
    </row>
    <row r="71" spans="1:12" ht="30" x14ac:dyDescent="0.25">
      <c r="A71" s="134" t="s">
        <v>1242</v>
      </c>
      <c r="B71" s="134" t="s">
        <v>966</v>
      </c>
      <c r="C71" s="137" t="s">
        <v>878</v>
      </c>
      <c r="D71" s="135">
        <v>0</v>
      </c>
      <c r="E71" s="135">
        <v>1</v>
      </c>
      <c r="H71" t="s">
        <v>1010</v>
      </c>
      <c r="I71" t="s">
        <v>245</v>
      </c>
      <c r="J71" t="s">
        <v>873</v>
      </c>
      <c r="K71">
        <v>2.4700000000000002</v>
      </c>
      <c r="L71">
        <v>0.8</v>
      </c>
    </row>
    <row r="72" spans="1:12" x14ac:dyDescent="0.25">
      <c r="A72" s="134" t="s">
        <v>987</v>
      </c>
      <c r="B72" s="134" t="s">
        <v>917</v>
      </c>
      <c r="C72" s="137" t="s">
        <v>1244</v>
      </c>
      <c r="D72" s="135">
        <v>2.92</v>
      </c>
      <c r="E72" s="135">
        <v>1</v>
      </c>
      <c r="H72" t="s">
        <v>1010</v>
      </c>
      <c r="I72" t="s">
        <v>1245</v>
      </c>
      <c r="J72" t="s">
        <v>873</v>
      </c>
      <c r="K72">
        <v>3.27</v>
      </c>
      <c r="L72">
        <v>1</v>
      </c>
    </row>
    <row r="73" spans="1:12" x14ac:dyDescent="0.25">
      <c r="A73" s="134" t="s">
        <v>987</v>
      </c>
      <c r="B73" s="134" t="s">
        <v>990</v>
      </c>
      <c r="C73" s="137" t="s">
        <v>911</v>
      </c>
      <c r="D73" s="135">
        <v>3.11</v>
      </c>
      <c r="E73" s="135">
        <v>1</v>
      </c>
      <c r="H73" t="s">
        <v>1010</v>
      </c>
      <c r="I73" t="s">
        <v>250</v>
      </c>
      <c r="J73" t="s">
        <v>880</v>
      </c>
      <c r="K73">
        <v>3.11</v>
      </c>
      <c r="L73">
        <v>0.8</v>
      </c>
    </row>
    <row r="74" spans="1:12" ht="30" x14ac:dyDescent="0.25">
      <c r="A74" s="134" t="s">
        <v>987</v>
      </c>
      <c r="B74" s="134" t="s">
        <v>921</v>
      </c>
      <c r="C74" s="137" t="s">
        <v>853</v>
      </c>
      <c r="D74" s="135">
        <v>6.2</v>
      </c>
      <c r="E74" s="135">
        <v>1</v>
      </c>
      <c r="H74" t="s">
        <v>1010</v>
      </c>
      <c r="I74" t="s">
        <v>1046</v>
      </c>
      <c r="J74" t="s">
        <v>880</v>
      </c>
      <c r="K74">
        <v>2.6</v>
      </c>
      <c r="L74">
        <v>1</v>
      </c>
    </row>
    <row r="75" spans="1:12" x14ac:dyDescent="0.25">
      <c r="A75" s="134" t="s">
        <v>987</v>
      </c>
      <c r="B75" s="134" t="s">
        <v>942</v>
      </c>
      <c r="C75" s="137" t="s">
        <v>857</v>
      </c>
      <c r="D75" s="135">
        <v>4.3899999999999997</v>
      </c>
      <c r="E75" s="135">
        <v>1</v>
      </c>
      <c r="H75" t="s">
        <v>1010</v>
      </c>
      <c r="I75" t="s">
        <v>867</v>
      </c>
      <c r="J75" t="s">
        <v>880</v>
      </c>
      <c r="K75">
        <v>2.36</v>
      </c>
      <c r="L75">
        <v>1</v>
      </c>
    </row>
    <row r="76" spans="1:12" x14ac:dyDescent="0.25">
      <c r="A76" s="134" t="s">
        <v>987</v>
      </c>
      <c r="B76" s="134" t="s">
        <v>891</v>
      </c>
      <c r="C76" s="137" t="s">
        <v>857</v>
      </c>
      <c r="D76" s="135">
        <v>5.3</v>
      </c>
      <c r="E76" s="135">
        <v>1</v>
      </c>
      <c r="H76" t="s">
        <v>1010</v>
      </c>
      <c r="I76" t="s">
        <v>252</v>
      </c>
      <c r="J76" t="s">
        <v>880</v>
      </c>
      <c r="K76">
        <v>4.17</v>
      </c>
      <c r="L76">
        <v>0.8</v>
      </c>
    </row>
    <row r="77" spans="1:12" x14ac:dyDescent="0.25">
      <c r="A77" s="134" t="s">
        <v>987</v>
      </c>
      <c r="B77" s="134" t="s">
        <v>979</v>
      </c>
      <c r="C77" s="137" t="s">
        <v>860</v>
      </c>
      <c r="D77" s="135">
        <v>5.47</v>
      </c>
      <c r="E77" s="135">
        <v>1.1000000000000001</v>
      </c>
      <c r="H77" t="s">
        <v>1010</v>
      </c>
      <c r="I77" t="s">
        <v>388</v>
      </c>
      <c r="J77" t="s">
        <v>880</v>
      </c>
      <c r="K77">
        <v>3.47</v>
      </c>
      <c r="L77">
        <v>0.8</v>
      </c>
    </row>
    <row r="78" spans="1:12" x14ac:dyDescent="0.25">
      <c r="A78" s="134" t="s">
        <v>987</v>
      </c>
      <c r="B78" s="134" t="s">
        <v>863</v>
      </c>
      <c r="C78" s="137" t="s">
        <v>866</v>
      </c>
      <c r="D78" s="135">
        <v>5.97</v>
      </c>
      <c r="E78" s="135">
        <v>1.1000000000000001</v>
      </c>
      <c r="H78" t="s">
        <v>1010</v>
      </c>
      <c r="I78" t="s">
        <v>259</v>
      </c>
      <c r="J78" t="s">
        <v>880</v>
      </c>
      <c r="K78">
        <v>2.19</v>
      </c>
      <c r="L78">
        <v>0.8</v>
      </c>
    </row>
    <row r="79" spans="1:12" ht="30" x14ac:dyDescent="0.25">
      <c r="A79" s="134" t="s">
        <v>987</v>
      </c>
      <c r="B79" s="134" t="s">
        <v>1246</v>
      </c>
      <c r="C79" s="137" t="s">
        <v>866</v>
      </c>
      <c r="D79" s="135">
        <v>0</v>
      </c>
      <c r="E79" s="135">
        <v>1</v>
      </c>
      <c r="H79" t="s">
        <v>1010</v>
      </c>
      <c r="I79" t="s">
        <v>249</v>
      </c>
      <c r="J79" t="s">
        <v>880</v>
      </c>
      <c r="K79">
        <v>3.62</v>
      </c>
      <c r="L79">
        <v>0.8</v>
      </c>
    </row>
    <row r="80" spans="1:12" x14ac:dyDescent="0.25">
      <c r="A80" s="134" t="s">
        <v>987</v>
      </c>
      <c r="B80" s="134" t="s">
        <v>847</v>
      </c>
      <c r="C80" s="137" t="s">
        <v>871</v>
      </c>
      <c r="D80" s="135">
        <v>5.83</v>
      </c>
      <c r="E80" s="135">
        <v>1</v>
      </c>
      <c r="H80" t="s">
        <v>1010</v>
      </c>
      <c r="I80" t="s">
        <v>265</v>
      </c>
      <c r="J80" t="s">
        <v>880</v>
      </c>
      <c r="K80">
        <v>3.79</v>
      </c>
      <c r="L80">
        <v>0.8</v>
      </c>
    </row>
    <row r="81" spans="1:12" x14ac:dyDescent="0.25">
      <c r="A81" s="134" t="s">
        <v>987</v>
      </c>
      <c r="B81" s="134" t="s">
        <v>869</v>
      </c>
      <c r="C81" s="137" t="s">
        <v>871</v>
      </c>
      <c r="D81" s="135">
        <v>5.34</v>
      </c>
      <c r="E81" s="135">
        <v>1</v>
      </c>
      <c r="H81" t="s">
        <v>1010</v>
      </c>
      <c r="I81" t="s">
        <v>241</v>
      </c>
      <c r="J81" t="s">
        <v>880</v>
      </c>
      <c r="K81">
        <v>2.81</v>
      </c>
      <c r="L81">
        <v>0.8</v>
      </c>
    </row>
    <row r="82" spans="1:12" hidden="1" x14ac:dyDescent="0.25">
      <c r="A82" s="134" t="s">
        <v>1247</v>
      </c>
      <c r="B82" s="134" t="s">
        <v>847</v>
      </c>
      <c r="C82" s="137" t="s">
        <v>1168</v>
      </c>
      <c r="D82" s="135">
        <v>5.83</v>
      </c>
      <c r="E82" s="135">
        <v>1</v>
      </c>
      <c r="H82" t="s">
        <v>1010</v>
      </c>
      <c r="I82" t="s">
        <v>260</v>
      </c>
      <c r="J82" t="s">
        <v>880</v>
      </c>
      <c r="K82">
        <v>2.5</v>
      </c>
      <c r="L82">
        <v>0.8</v>
      </c>
    </row>
    <row r="83" spans="1:12" hidden="1" x14ac:dyDescent="0.25">
      <c r="A83" s="134" t="s">
        <v>1247</v>
      </c>
      <c r="B83" s="134" t="s">
        <v>1061</v>
      </c>
      <c r="C83" s="137" t="s">
        <v>1156</v>
      </c>
      <c r="D83" s="135">
        <v>3.74</v>
      </c>
      <c r="E83" s="135">
        <v>1</v>
      </c>
      <c r="H83" t="s">
        <v>1010</v>
      </c>
      <c r="I83" t="s">
        <v>267</v>
      </c>
      <c r="J83" t="s">
        <v>880</v>
      </c>
      <c r="K83">
        <v>2.0499999999999998</v>
      </c>
      <c r="L83">
        <v>0.8</v>
      </c>
    </row>
    <row r="84" spans="1:12" hidden="1" x14ac:dyDescent="0.25">
      <c r="A84" s="134" t="s">
        <v>1247</v>
      </c>
      <c r="B84" s="134" t="s">
        <v>973</v>
      </c>
      <c r="C84" s="137" t="s">
        <v>853</v>
      </c>
      <c r="D84" s="135">
        <v>2.77</v>
      </c>
      <c r="E84" s="135">
        <v>1</v>
      </c>
      <c r="H84" t="s">
        <v>1010</v>
      </c>
      <c r="I84" t="s">
        <v>257</v>
      </c>
      <c r="J84" t="s">
        <v>880</v>
      </c>
      <c r="K84">
        <v>4.0599999999999996</v>
      </c>
      <c r="L84">
        <v>0.8</v>
      </c>
    </row>
    <row r="85" spans="1:12" hidden="1" x14ac:dyDescent="0.25">
      <c r="A85" s="134" t="s">
        <v>1247</v>
      </c>
      <c r="B85" s="134" t="s">
        <v>875</v>
      </c>
      <c r="C85" s="137" t="s">
        <v>913</v>
      </c>
      <c r="D85" s="135">
        <v>5.9</v>
      </c>
      <c r="E85" s="135">
        <v>1</v>
      </c>
      <c r="H85" t="s">
        <v>1010</v>
      </c>
      <c r="I85" t="s">
        <v>266</v>
      </c>
      <c r="J85" t="s">
        <v>880</v>
      </c>
      <c r="K85">
        <v>1.98</v>
      </c>
      <c r="L85">
        <v>0.8</v>
      </c>
    </row>
    <row r="86" spans="1:12" hidden="1" x14ac:dyDescent="0.25">
      <c r="A86" s="134" t="s">
        <v>1247</v>
      </c>
      <c r="B86" s="134" t="s">
        <v>897</v>
      </c>
      <c r="C86" s="137" t="s">
        <v>915</v>
      </c>
      <c r="D86" s="135">
        <v>2.2599999999999998</v>
      </c>
      <c r="E86" s="135">
        <v>1</v>
      </c>
      <c r="H86" t="s">
        <v>1010</v>
      </c>
      <c r="I86" t="s">
        <v>1248</v>
      </c>
      <c r="J86" t="s">
        <v>880</v>
      </c>
      <c r="K86">
        <v>5.44</v>
      </c>
      <c r="L86">
        <v>1</v>
      </c>
    </row>
    <row r="87" spans="1:12" hidden="1" x14ac:dyDescent="0.25">
      <c r="A87" s="134" t="s">
        <v>1247</v>
      </c>
      <c r="B87" s="134" t="s">
        <v>893</v>
      </c>
      <c r="C87" s="137" t="s">
        <v>915</v>
      </c>
      <c r="D87" s="135">
        <v>5.33</v>
      </c>
      <c r="E87" s="135">
        <v>1</v>
      </c>
      <c r="H87" t="s">
        <v>1010</v>
      </c>
      <c r="I87" t="s">
        <v>884</v>
      </c>
      <c r="J87" t="s">
        <v>880</v>
      </c>
      <c r="K87">
        <v>5.75</v>
      </c>
      <c r="L87">
        <v>1</v>
      </c>
    </row>
    <row r="88" spans="1:12" ht="30" hidden="1" x14ac:dyDescent="0.25">
      <c r="A88" s="134" t="s">
        <v>1247</v>
      </c>
      <c r="B88" s="134" t="s">
        <v>921</v>
      </c>
      <c r="C88" s="137" t="s">
        <v>857</v>
      </c>
      <c r="D88" s="135">
        <v>6.2</v>
      </c>
      <c r="E88" s="135">
        <v>1</v>
      </c>
      <c r="H88" t="s">
        <v>1010</v>
      </c>
      <c r="I88" t="s">
        <v>939</v>
      </c>
      <c r="J88" t="s">
        <v>880</v>
      </c>
      <c r="K88">
        <v>5.47</v>
      </c>
      <c r="L88">
        <v>1</v>
      </c>
    </row>
    <row r="89" spans="1:12" hidden="1" x14ac:dyDescent="0.25">
      <c r="A89" s="134" t="s">
        <v>1247</v>
      </c>
      <c r="B89" s="134" t="s">
        <v>891</v>
      </c>
      <c r="C89" s="137" t="s">
        <v>860</v>
      </c>
      <c r="D89" s="135">
        <v>5.3</v>
      </c>
      <c r="E89" s="135">
        <v>1</v>
      </c>
      <c r="H89" t="s">
        <v>1010</v>
      </c>
      <c r="I89" t="s">
        <v>890</v>
      </c>
      <c r="J89" t="s">
        <v>880</v>
      </c>
      <c r="K89">
        <v>6.78</v>
      </c>
      <c r="L89">
        <v>1</v>
      </c>
    </row>
    <row r="90" spans="1:12" hidden="1" x14ac:dyDescent="0.25">
      <c r="A90" s="134" t="s">
        <v>1247</v>
      </c>
      <c r="B90" s="134" t="s">
        <v>1196</v>
      </c>
      <c r="C90" s="137" t="s">
        <v>866</v>
      </c>
      <c r="D90" s="135">
        <v>2.19</v>
      </c>
      <c r="E90" s="135">
        <v>0.8</v>
      </c>
      <c r="H90" t="s">
        <v>1037</v>
      </c>
      <c r="I90" t="s">
        <v>850</v>
      </c>
      <c r="J90" t="s">
        <v>1249</v>
      </c>
      <c r="K90">
        <v>5.83</v>
      </c>
      <c r="L90">
        <v>1.1000000000000001</v>
      </c>
    </row>
    <row r="91" spans="1:12" hidden="1" x14ac:dyDescent="0.25">
      <c r="A91" s="134" t="s">
        <v>1247</v>
      </c>
      <c r="B91" s="134" t="s">
        <v>917</v>
      </c>
      <c r="C91" s="137" t="s">
        <v>866</v>
      </c>
      <c r="D91" s="135">
        <v>2.92</v>
      </c>
      <c r="E91" s="135">
        <v>1</v>
      </c>
      <c r="H91" t="s">
        <v>1037</v>
      </c>
      <c r="I91" t="s">
        <v>894</v>
      </c>
      <c r="J91" t="s">
        <v>1013</v>
      </c>
      <c r="K91">
        <v>5.33</v>
      </c>
      <c r="L91">
        <v>1</v>
      </c>
    </row>
    <row r="92" spans="1:12" hidden="1" x14ac:dyDescent="0.25">
      <c r="A92" s="134" t="s">
        <v>1247</v>
      </c>
      <c r="B92" s="134" t="s">
        <v>925</v>
      </c>
      <c r="C92" s="137" t="s">
        <v>866</v>
      </c>
      <c r="D92" s="135">
        <v>2.4700000000000002</v>
      </c>
      <c r="E92" s="135">
        <v>0.8</v>
      </c>
      <c r="H92" t="s">
        <v>1037</v>
      </c>
      <c r="I92" t="s">
        <v>1250</v>
      </c>
      <c r="J92" t="s">
        <v>855</v>
      </c>
      <c r="K92">
        <v>2.37</v>
      </c>
      <c r="L92">
        <v>1</v>
      </c>
    </row>
    <row r="93" spans="1:12" hidden="1" x14ac:dyDescent="0.25">
      <c r="A93" s="134" t="s">
        <v>1247</v>
      </c>
      <c r="B93" s="134" t="s">
        <v>1041</v>
      </c>
      <c r="C93" s="137" t="s">
        <v>866</v>
      </c>
      <c r="D93" s="135">
        <v>3.6</v>
      </c>
      <c r="E93" s="135">
        <v>0.8</v>
      </c>
      <c r="H93" t="s">
        <v>1037</v>
      </c>
      <c r="I93" t="s">
        <v>252</v>
      </c>
      <c r="J93" t="s">
        <v>914</v>
      </c>
      <c r="K93">
        <v>4.17</v>
      </c>
      <c r="L93">
        <v>0.8</v>
      </c>
    </row>
    <row r="94" spans="1:12" hidden="1" x14ac:dyDescent="0.25">
      <c r="A94" s="134" t="s">
        <v>1247</v>
      </c>
      <c r="B94" s="134" t="s">
        <v>1053</v>
      </c>
      <c r="C94" s="137" t="s">
        <v>866</v>
      </c>
      <c r="D94" s="135">
        <v>4.7300000000000004</v>
      </c>
      <c r="E94" s="135">
        <v>0.8</v>
      </c>
      <c r="H94" t="s">
        <v>1037</v>
      </c>
      <c r="I94" t="s">
        <v>245</v>
      </c>
      <c r="J94" t="s">
        <v>916</v>
      </c>
      <c r="K94">
        <v>2.4700000000000002</v>
      </c>
      <c r="L94">
        <v>0.8</v>
      </c>
    </row>
    <row r="95" spans="1:12" hidden="1" x14ac:dyDescent="0.25">
      <c r="A95" s="134" t="s">
        <v>1247</v>
      </c>
      <c r="B95" s="134" t="s">
        <v>1055</v>
      </c>
      <c r="C95" s="137" t="s">
        <v>871</v>
      </c>
      <c r="D95" s="135">
        <v>6.98</v>
      </c>
      <c r="E95" s="135">
        <v>1</v>
      </c>
      <c r="H95" t="s">
        <v>1037</v>
      </c>
      <c r="I95" t="s">
        <v>920</v>
      </c>
      <c r="J95" t="s">
        <v>975</v>
      </c>
      <c r="K95">
        <v>0</v>
      </c>
      <c r="L95">
        <v>1</v>
      </c>
    </row>
    <row r="96" spans="1:12" hidden="1" x14ac:dyDescent="0.25">
      <c r="A96" s="134" t="s">
        <v>1247</v>
      </c>
      <c r="B96" s="134" t="s">
        <v>1082</v>
      </c>
      <c r="C96" s="137" t="s">
        <v>871</v>
      </c>
      <c r="D96" s="135">
        <v>2.0299999999999998</v>
      </c>
      <c r="E96" s="135">
        <v>1</v>
      </c>
      <c r="H96" t="s">
        <v>1037</v>
      </c>
      <c r="I96" t="s">
        <v>1229</v>
      </c>
      <c r="J96" t="s">
        <v>862</v>
      </c>
      <c r="K96">
        <v>2.77</v>
      </c>
      <c r="L96">
        <v>1</v>
      </c>
    </row>
    <row r="97" spans="1:12" hidden="1" x14ac:dyDescent="0.25">
      <c r="A97" s="134" t="s">
        <v>1247</v>
      </c>
      <c r="B97" s="134" t="s">
        <v>932</v>
      </c>
      <c r="C97" s="137" t="s">
        <v>871</v>
      </c>
      <c r="D97" s="135">
        <v>5.08</v>
      </c>
      <c r="E97" s="135">
        <v>1</v>
      </c>
      <c r="H97" t="s">
        <v>1037</v>
      </c>
      <c r="I97" t="s">
        <v>867</v>
      </c>
      <c r="J97" t="s">
        <v>862</v>
      </c>
      <c r="K97">
        <v>2.36</v>
      </c>
      <c r="L97">
        <v>1</v>
      </c>
    </row>
    <row r="98" spans="1:12" hidden="1" x14ac:dyDescent="0.25">
      <c r="A98" s="134" t="s">
        <v>1247</v>
      </c>
      <c r="B98" s="134" t="s">
        <v>1101</v>
      </c>
      <c r="C98" s="137" t="s">
        <v>871</v>
      </c>
      <c r="D98" s="135">
        <v>7.74</v>
      </c>
      <c r="E98" s="135">
        <v>1</v>
      </c>
      <c r="H98" t="s">
        <v>1037</v>
      </c>
      <c r="I98" t="s">
        <v>249</v>
      </c>
      <c r="J98" t="s">
        <v>868</v>
      </c>
      <c r="K98">
        <v>3.62</v>
      </c>
      <c r="L98">
        <v>0.8</v>
      </c>
    </row>
    <row r="99" spans="1:12" hidden="1" x14ac:dyDescent="0.25">
      <c r="A99" s="134" t="s">
        <v>1247</v>
      </c>
      <c r="B99" s="134" t="s">
        <v>907</v>
      </c>
      <c r="C99" s="137" t="s">
        <v>871</v>
      </c>
      <c r="D99" s="135">
        <v>5.45</v>
      </c>
      <c r="E99" s="135">
        <v>1</v>
      </c>
      <c r="H99" t="s">
        <v>1037</v>
      </c>
      <c r="I99" t="s">
        <v>909</v>
      </c>
      <c r="J99" t="s">
        <v>868</v>
      </c>
      <c r="K99">
        <v>5.45</v>
      </c>
      <c r="L99">
        <v>1</v>
      </c>
    </row>
    <row r="100" spans="1:12" hidden="1" x14ac:dyDescent="0.25">
      <c r="A100" s="134" t="s">
        <v>1247</v>
      </c>
      <c r="B100" s="134" t="s">
        <v>979</v>
      </c>
      <c r="C100" s="137" t="s">
        <v>878</v>
      </c>
      <c r="D100" s="135">
        <v>5.47</v>
      </c>
      <c r="E100" s="135">
        <v>1</v>
      </c>
      <c r="H100" t="s">
        <v>1037</v>
      </c>
      <c r="I100" t="s">
        <v>898</v>
      </c>
      <c r="J100" t="s">
        <v>868</v>
      </c>
      <c r="K100">
        <v>2.2599999999999998</v>
      </c>
      <c r="L100">
        <v>1</v>
      </c>
    </row>
    <row r="101" spans="1:12" hidden="1" x14ac:dyDescent="0.25">
      <c r="A101" s="134" t="s">
        <v>1247</v>
      </c>
      <c r="B101" s="134" t="s">
        <v>1062</v>
      </c>
      <c r="C101" s="137" t="s">
        <v>878</v>
      </c>
      <c r="D101" s="135">
        <v>5.41</v>
      </c>
      <c r="E101" s="135">
        <v>1</v>
      </c>
      <c r="H101" t="s">
        <v>1037</v>
      </c>
      <c r="I101" t="s">
        <v>1093</v>
      </c>
      <c r="J101" t="s">
        <v>868</v>
      </c>
      <c r="K101">
        <v>5.4</v>
      </c>
      <c r="L101">
        <v>1</v>
      </c>
    </row>
    <row r="102" spans="1:12" hidden="1" x14ac:dyDescent="0.25">
      <c r="A102" s="134" t="s">
        <v>1003</v>
      </c>
      <c r="B102" s="134" t="s">
        <v>847</v>
      </c>
      <c r="C102" s="137" t="s">
        <v>1221</v>
      </c>
      <c r="D102" s="135">
        <v>5.83</v>
      </c>
      <c r="E102" s="135">
        <v>1.1000000000000001</v>
      </c>
      <c r="H102" t="s">
        <v>1037</v>
      </c>
      <c r="I102" t="s">
        <v>924</v>
      </c>
      <c r="J102" t="s">
        <v>868</v>
      </c>
      <c r="K102">
        <v>0</v>
      </c>
      <c r="L102">
        <v>0.8</v>
      </c>
    </row>
    <row r="103" spans="1:12" hidden="1" x14ac:dyDescent="0.25">
      <c r="A103" s="134" t="s">
        <v>1003</v>
      </c>
      <c r="B103" s="134" t="s">
        <v>870</v>
      </c>
      <c r="C103" s="137" t="s">
        <v>927</v>
      </c>
      <c r="D103" s="135">
        <v>4.6500000000000004</v>
      </c>
      <c r="E103" s="135">
        <v>1</v>
      </c>
      <c r="H103" t="s">
        <v>1037</v>
      </c>
      <c r="I103" t="s">
        <v>1251</v>
      </c>
      <c r="J103" t="s">
        <v>868</v>
      </c>
      <c r="K103">
        <v>3.94</v>
      </c>
      <c r="L103">
        <v>1</v>
      </c>
    </row>
    <row r="104" spans="1:12" hidden="1" x14ac:dyDescent="0.25">
      <c r="A104" s="134" t="s">
        <v>1003</v>
      </c>
      <c r="B104" s="134" t="s">
        <v>875</v>
      </c>
      <c r="C104" s="137" t="s">
        <v>1105</v>
      </c>
      <c r="D104" s="135">
        <v>5.9</v>
      </c>
      <c r="E104" s="135">
        <v>1</v>
      </c>
      <c r="H104" t="s">
        <v>1037</v>
      </c>
      <c r="I104" t="s">
        <v>267</v>
      </c>
      <c r="J104" t="s">
        <v>873</v>
      </c>
      <c r="K104">
        <v>2.0499999999999998</v>
      </c>
      <c r="L104">
        <v>0.8</v>
      </c>
    </row>
    <row r="105" spans="1:12" hidden="1" x14ac:dyDescent="0.25">
      <c r="A105" s="134" t="s">
        <v>1003</v>
      </c>
      <c r="B105" s="134" t="s">
        <v>907</v>
      </c>
      <c r="C105" s="137" t="s">
        <v>963</v>
      </c>
      <c r="D105" s="135">
        <v>5.45</v>
      </c>
      <c r="E105" s="135">
        <v>1</v>
      </c>
      <c r="H105" t="s">
        <v>1037</v>
      </c>
      <c r="I105" t="s">
        <v>557</v>
      </c>
      <c r="J105" t="s">
        <v>873</v>
      </c>
      <c r="K105">
        <v>2.0299999999999998</v>
      </c>
      <c r="L105">
        <v>1</v>
      </c>
    </row>
    <row r="106" spans="1:12" hidden="1" x14ac:dyDescent="0.25">
      <c r="A106" s="134" t="s">
        <v>1003</v>
      </c>
      <c r="B106" s="134" t="s">
        <v>1252</v>
      </c>
      <c r="C106" s="137" t="s">
        <v>857</v>
      </c>
      <c r="D106" s="135">
        <v>0</v>
      </c>
      <c r="E106" s="135">
        <v>1</v>
      </c>
      <c r="H106" t="s">
        <v>1037</v>
      </c>
      <c r="I106" t="s">
        <v>255</v>
      </c>
      <c r="J106" t="s">
        <v>873</v>
      </c>
      <c r="K106">
        <v>3.5</v>
      </c>
      <c r="L106">
        <v>0.8</v>
      </c>
    </row>
    <row r="107" spans="1:12" hidden="1" x14ac:dyDescent="0.25">
      <c r="A107" s="134" t="s">
        <v>1003</v>
      </c>
      <c r="B107" s="134" t="s">
        <v>1009</v>
      </c>
      <c r="C107" s="137" t="s">
        <v>857</v>
      </c>
      <c r="D107" s="135">
        <v>1.98</v>
      </c>
      <c r="E107" s="135">
        <v>0.8</v>
      </c>
      <c r="H107" t="s">
        <v>1037</v>
      </c>
      <c r="I107" t="s">
        <v>250</v>
      </c>
      <c r="J107" t="s">
        <v>873</v>
      </c>
      <c r="K107">
        <v>3.11</v>
      </c>
      <c r="L107">
        <v>0.8</v>
      </c>
    </row>
    <row r="108" spans="1:12" ht="30" hidden="1" x14ac:dyDescent="0.25">
      <c r="A108" s="134" t="s">
        <v>1003</v>
      </c>
      <c r="B108" s="134" t="s">
        <v>921</v>
      </c>
      <c r="C108" s="137" t="s">
        <v>857</v>
      </c>
      <c r="D108" s="135">
        <v>6.2</v>
      </c>
      <c r="E108" s="135">
        <v>1</v>
      </c>
      <c r="H108" t="s">
        <v>1037</v>
      </c>
      <c r="I108" t="s">
        <v>918</v>
      </c>
      <c r="J108" t="s">
        <v>873</v>
      </c>
      <c r="K108">
        <v>2.92</v>
      </c>
      <c r="L108">
        <v>1</v>
      </c>
    </row>
    <row r="109" spans="1:12" ht="30" hidden="1" x14ac:dyDescent="0.25">
      <c r="A109" s="134" t="s">
        <v>1003</v>
      </c>
      <c r="B109" s="134" t="s">
        <v>976</v>
      </c>
      <c r="C109" s="137" t="s">
        <v>871</v>
      </c>
      <c r="D109" s="135">
        <v>0</v>
      </c>
      <c r="E109" s="135">
        <v>0.8</v>
      </c>
      <c r="H109" t="s">
        <v>1253</v>
      </c>
      <c r="I109" t="s">
        <v>850</v>
      </c>
      <c r="J109" t="s">
        <v>1235</v>
      </c>
      <c r="K109">
        <v>5.83</v>
      </c>
      <c r="L109">
        <v>1</v>
      </c>
    </row>
    <row r="110" spans="1:12" x14ac:dyDescent="0.25">
      <c r="A110" s="134" t="s">
        <v>1026</v>
      </c>
      <c r="B110" s="134" t="s">
        <v>847</v>
      </c>
      <c r="C110" s="137" t="s">
        <v>1125</v>
      </c>
      <c r="D110" s="135">
        <v>5.83</v>
      </c>
      <c r="E110" s="135">
        <v>1.1000000000000001</v>
      </c>
      <c r="H110" t="s">
        <v>1253</v>
      </c>
      <c r="I110" t="s">
        <v>245</v>
      </c>
      <c r="J110" t="s">
        <v>855</v>
      </c>
      <c r="K110">
        <v>2.4700000000000002</v>
      </c>
      <c r="L110">
        <v>0.8</v>
      </c>
    </row>
    <row r="111" spans="1:12" x14ac:dyDescent="0.25">
      <c r="A111" s="134" t="s">
        <v>1026</v>
      </c>
      <c r="B111" s="134" t="s">
        <v>1009</v>
      </c>
      <c r="C111" s="137" t="s">
        <v>908</v>
      </c>
      <c r="D111" s="135">
        <v>1.98</v>
      </c>
      <c r="E111" s="135">
        <v>0.8</v>
      </c>
      <c r="H111" t="s">
        <v>1253</v>
      </c>
      <c r="I111" t="s">
        <v>1016</v>
      </c>
      <c r="J111" t="s">
        <v>975</v>
      </c>
      <c r="K111">
        <v>6.23</v>
      </c>
      <c r="L111">
        <v>1</v>
      </c>
    </row>
    <row r="112" spans="1:12" x14ac:dyDescent="0.25">
      <c r="A112" s="134" t="s">
        <v>1026</v>
      </c>
      <c r="B112" s="134" t="s">
        <v>897</v>
      </c>
      <c r="C112" s="137" t="s">
        <v>915</v>
      </c>
      <c r="D112" s="135">
        <v>2.2599999999999998</v>
      </c>
      <c r="E112" s="135">
        <v>1</v>
      </c>
      <c r="H112" t="s">
        <v>1253</v>
      </c>
      <c r="I112" t="s">
        <v>1229</v>
      </c>
      <c r="J112" t="s">
        <v>862</v>
      </c>
      <c r="K112">
        <v>2.77</v>
      </c>
      <c r="L112">
        <v>1</v>
      </c>
    </row>
    <row r="113" spans="1:12" x14ac:dyDescent="0.25">
      <c r="A113" s="134" t="s">
        <v>1026</v>
      </c>
      <c r="B113" s="134" t="s">
        <v>865</v>
      </c>
      <c r="C113" s="137" t="s">
        <v>995</v>
      </c>
      <c r="D113" s="135">
        <v>2.36</v>
      </c>
      <c r="E113" s="135">
        <v>1</v>
      </c>
      <c r="H113" t="s">
        <v>1253</v>
      </c>
      <c r="I113" t="s">
        <v>922</v>
      </c>
      <c r="J113" t="s">
        <v>868</v>
      </c>
      <c r="K113">
        <v>6.2</v>
      </c>
      <c r="L113">
        <v>1</v>
      </c>
    </row>
    <row r="114" spans="1:12" x14ac:dyDescent="0.25">
      <c r="A114" s="134" t="s">
        <v>1026</v>
      </c>
      <c r="B114" s="134" t="s">
        <v>1030</v>
      </c>
      <c r="C114" s="137" t="s">
        <v>995</v>
      </c>
      <c r="D114" s="135">
        <v>5.4</v>
      </c>
      <c r="E114" s="135">
        <v>1</v>
      </c>
      <c r="H114" t="s">
        <v>1253</v>
      </c>
      <c r="I114" t="s">
        <v>876</v>
      </c>
      <c r="J114" t="s">
        <v>873</v>
      </c>
      <c r="K114">
        <v>5.9</v>
      </c>
      <c r="L114">
        <v>1</v>
      </c>
    </row>
    <row r="115" spans="1:12" x14ac:dyDescent="0.25">
      <c r="A115" s="134" t="s">
        <v>1026</v>
      </c>
      <c r="B115" s="134" t="s">
        <v>973</v>
      </c>
      <c r="C115" s="137" t="s">
        <v>857</v>
      </c>
      <c r="D115" s="135">
        <v>2.77</v>
      </c>
      <c r="E115" s="135">
        <v>1</v>
      </c>
      <c r="H115" t="s">
        <v>1253</v>
      </c>
      <c r="I115" t="s">
        <v>257</v>
      </c>
      <c r="J115" t="s">
        <v>873</v>
      </c>
      <c r="K115">
        <v>4.0599999999999996</v>
      </c>
      <c r="L115">
        <v>0.8</v>
      </c>
    </row>
    <row r="116" spans="1:12" x14ac:dyDescent="0.25">
      <c r="A116" s="134" t="s">
        <v>1026</v>
      </c>
      <c r="B116" s="134" t="s">
        <v>1082</v>
      </c>
      <c r="C116" s="137" t="s">
        <v>857</v>
      </c>
      <c r="D116" s="135">
        <v>2.0299999999999998</v>
      </c>
      <c r="E116" s="135">
        <v>1</v>
      </c>
      <c r="H116" t="s">
        <v>1254</v>
      </c>
      <c r="I116" t="s">
        <v>850</v>
      </c>
      <c r="J116" t="s">
        <v>1235</v>
      </c>
      <c r="K116">
        <v>5.83</v>
      </c>
      <c r="L116">
        <v>1.1000000000000001</v>
      </c>
    </row>
    <row r="117" spans="1:12" x14ac:dyDescent="0.25">
      <c r="A117" s="134" t="s">
        <v>1026</v>
      </c>
      <c r="B117" s="134" t="s">
        <v>985</v>
      </c>
      <c r="C117" s="137" t="s">
        <v>860</v>
      </c>
      <c r="D117" s="135">
        <v>6.26</v>
      </c>
      <c r="E117" s="135">
        <v>1</v>
      </c>
      <c r="H117" t="s">
        <v>1254</v>
      </c>
      <c r="I117" t="s">
        <v>266</v>
      </c>
      <c r="J117" t="s">
        <v>912</v>
      </c>
      <c r="K117">
        <v>1.98</v>
      </c>
      <c r="L117">
        <v>0.8</v>
      </c>
    </row>
    <row r="118" spans="1:12" ht="30" x14ac:dyDescent="0.25">
      <c r="A118" s="134" t="s">
        <v>1026</v>
      </c>
      <c r="B118" s="134" t="s">
        <v>921</v>
      </c>
      <c r="C118" s="137" t="s">
        <v>860</v>
      </c>
      <c r="D118" s="135">
        <v>6.2</v>
      </c>
      <c r="E118" s="135">
        <v>1</v>
      </c>
      <c r="H118" t="s">
        <v>1254</v>
      </c>
      <c r="I118" t="s">
        <v>922</v>
      </c>
      <c r="J118" t="s">
        <v>975</v>
      </c>
      <c r="K118">
        <v>6.2</v>
      </c>
      <c r="L118">
        <v>1</v>
      </c>
    </row>
    <row r="119" spans="1:12" x14ac:dyDescent="0.25">
      <c r="A119" s="134" t="s">
        <v>1026</v>
      </c>
      <c r="B119" s="134" t="s">
        <v>1027</v>
      </c>
      <c r="C119" s="137" t="s">
        <v>860</v>
      </c>
      <c r="D119" s="135">
        <v>7.6</v>
      </c>
      <c r="E119" s="135">
        <v>1.1000000000000001</v>
      </c>
      <c r="H119" t="s">
        <v>1254</v>
      </c>
      <c r="I119" t="s">
        <v>918</v>
      </c>
      <c r="J119" t="s">
        <v>868</v>
      </c>
      <c r="K119">
        <v>2.92</v>
      </c>
      <c r="L119">
        <v>1</v>
      </c>
    </row>
    <row r="120" spans="1:12" x14ac:dyDescent="0.25">
      <c r="A120" s="134" t="s">
        <v>1026</v>
      </c>
      <c r="B120" s="134" t="s">
        <v>885</v>
      </c>
      <c r="C120" s="137" t="s">
        <v>866</v>
      </c>
      <c r="D120" s="135">
        <v>5.48</v>
      </c>
      <c r="E120" s="135">
        <v>1</v>
      </c>
      <c r="H120" t="s">
        <v>1254</v>
      </c>
      <c r="I120" t="s">
        <v>1229</v>
      </c>
      <c r="J120" t="s">
        <v>868</v>
      </c>
      <c r="K120">
        <v>2.77</v>
      </c>
      <c r="L120">
        <v>1</v>
      </c>
    </row>
    <row r="121" spans="1:12" x14ac:dyDescent="0.25">
      <c r="A121" s="134" t="s">
        <v>1026</v>
      </c>
      <c r="B121" s="134" t="s">
        <v>1145</v>
      </c>
      <c r="C121" s="137" t="s">
        <v>866</v>
      </c>
      <c r="D121" s="135">
        <v>2.81</v>
      </c>
      <c r="E121" s="135">
        <v>0.8</v>
      </c>
      <c r="H121" t="s">
        <v>1254</v>
      </c>
      <c r="I121" t="s">
        <v>1016</v>
      </c>
      <c r="J121" t="s">
        <v>873</v>
      </c>
      <c r="K121">
        <v>6.23</v>
      </c>
      <c r="L121">
        <v>1</v>
      </c>
    </row>
    <row r="122" spans="1:12" x14ac:dyDescent="0.25">
      <c r="A122" s="134" t="s">
        <v>1026</v>
      </c>
      <c r="B122" s="134" t="s">
        <v>932</v>
      </c>
      <c r="C122" s="137" t="s">
        <v>871</v>
      </c>
      <c r="D122" s="135">
        <v>5.08</v>
      </c>
      <c r="E122" s="135">
        <v>1</v>
      </c>
      <c r="H122" t="s">
        <v>1255</v>
      </c>
      <c r="I122" t="s">
        <v>250</v>
      </c>
      <c r="J122" t="s">
        <v>1239</v>
      </c>
      <c r="K122">
        <v>3.11</v>
      </c>
      <c r="L122">
        <v>0.8</v>
      </c>
    </row>
    <row r="123" spans="1:12" x14ac:dyDescent="0.25">
      <c r="A123" s="134" t="s">
        <v>1026</v>
      </c>
      <c r="B123" s="134" t="s">
        <v>870</v>
      </c>
      <c r="C123" s="137" t="s">
        <v>871</v>
      </c>
      <c r="D123" s="135">
        <v>4.6500000000000004</v>
      </c>
      <c r="E123" s="135">
        <v>1</v>
      </c>
      <c r="H123" t="s">
        <v>1255</v>
      </c>
      <c r="I123" t="s">
        <v>918</v>
      </c>
      <c r="J123" t="s">
        <v>1256</v>
      </c>
      <c r="K123">
        <v>2.92</v>
      </c>
      <c r="L123">
        <v>1</v>
      </c>
    </row>
    <row r="124" spans="1:12" x14ac:dyDescent="0.25">
      <c r="A124" s="134" t="s">
        <v>1026</v>
      </c>
      <c r="B124" s="134" t="s">
        <v>1034</v>
      </c>
      <c r="C124" s="137" t="s">
        <v>871</v>
      </c>
      <c r="D124" s="135">
        <v>5.99</v>
      </c>
      <c r="E124" s="135">
        <v>1</v>
      </c>
      <c r="H124" t="s">
        <v>1255</v>
      </c>
      <c r="I124" t="s">
        <v>922</v>
      </c>
      <c r="J124" t="s">
        <v>862</v>
      </c>
      <c r="K124">
        <v>6.2</v>
      </c>
      <c r="L124">
        <v>1.1000000000000001</v>
      </c>
    </row>
    <row r="125" spans="1:12" x14ac:dyDescent="0.25">
      <c r="A125" s="134" t="s">
        <v>1026</v>
      </c>
      <c r="B125" s="134" t="s">
        <v>893</v>
      </c>
      <c r="C125" s="137" t="s">
        <v>878</v>
      </c>
      <c r="D125" s="135">
        <v>5.33</v>
      </c>
      <c r="E125" s="135">
        <v>1</v>
      </c>
      <c r="H125" t="s">
        <v>1255</v>
      </c>
      <c r="I125" t="s">
        <v>850</v>
      </c>
      <c r="J125" t="s">
        <v>862</v>
      </c>
      <c r="K125">
        <v>5.83</v>
      </c>
      <c r="L125">
        <v>1</v>
      </c>
    </row>
    <row r="126" spans="1:12" x14ac:dyDescent="0.25">
      <c r="A126" s="134" t="s">
        <v>1026</v>
      </c>
      <c r="B126" s="134" t="s">
        <v>907</v>
      </c>
      <c r="C126" s="137" t="s">
        <v>878</v>
      </c>
      <c r="D126" s="135">
        <v>5.45</v>
      </c>
      <c r="E126" s="135">
        <v>1</v>
      </c>
      <c r="H126" t="s">
        <v>1255</v>
      </c>
      <c r="I126" t="s">
        <v>1016</v>
      </c>
      <c r="J126" t="s">
        <v>873</v>
      </c>
      <c r="K126">
        <v>6.23</v>
      </c>
      <c r="L126">
        <v>1</v>
      </c>
    </row>
    <row r="127" spans="1:12" x14ac:dyDescent="0.25">
      <c r="A127" s="134" t="s">
        <v>1026</v>
      </c>
      <c r="B127" s="134" t="s">
        <v>955</v>
      </c>
      <c r="C127" s="137" t="s">
        <v>878</v>
      </c>
      <c r="D127" s="135">
        <v>3.11</v>
      </c>
      <c r="E127" s="135">
        <v>0.8</v>
      </c>
      <c r="H127" t="s">
        <v>1054</v>
      </c>
      <c r="I127" t="s">
        <v>850</v>
      </c>
      <c r="J127" t="s">
        <v>1257</v>
      </c>
      <c r="K127">
        <v>5.83</v>
      </c>
      <c r="L127">
        <v>1.67</v>
      </c>
    </row>
    <row r="128" spans="1:12" x14ac:dyDescent="0.25">
      <c r="A128" s="134" t="s">
        <v>1035</v>
      </c>
      <c r="B128" s="134" t="s">
        <v>847</v>
      </c>
      <c r="C128" s="137" t="s">
        <v>1165</v>
      </c>
      <c r="D128" s="135">
        <v>5.83</v>
      </c>
      <c r="E128" s="135">
        <v>1.2</v>
      </c>
      <c r="H128" t="s">
        <v>1054</v>
      </c>
      <c r="I128" t="s">
        <v>1229</v>
      </c>
      <c r="J128" t="s">
        <v>868</v>
      </c>
      <c r="K128">
        <v>2.77</v>
      </c>
      <c r="L128">
        <v>1</v>
      </c>
    </row>
    <row r="129" spans="1:12" ht="30" x14ac:dyDescent="0.25">
      <c r="A129" s="134" t="s">
        <v>1035</v>
      </c>
      <c r="B129" s="134" t="s">
        <v>921</v>
      </c>
      <c r="C129" s="137" t="s">
        <v>913</v>
      </c>
      <c r="D129" s="135">
        <v>6.2</v>
      </c>
      <c r="E129" s="135">
        <v>1.1000000000000001</v>
      </c>
      <c r="H129" t="s">
        <v>1054</v>
      </c>
      <c r="I129" t="s">
        <v>246</v>
      </c>
      <c r="J129" t="s">
        <v>873</v>
      </c>
      <c r="K129">
        <v>3.07</v>
      </c>
      <c r="L129">
        <v>0.8</v>
      </c>
    </row>
    <row r="130" spans="1:12" x14ac:dyDescent="0.25">
      <c r="A130" s="134" t="s">
        <v>1035</v>
      </c>
      <c r="B130" s="134" t="s">
        <v>973</v>
      </c>
      <c r="C130" s="137" t="s">
        <v>995</v>
      </c>
      <c r="D130" s="135">
        <v>2.77</v>
      </c>
      <c r="E130" s="135">
        <v>1</v>
      </c>
      <c r="H130" t="s">
        <v>1054</v>
      </c>
      <c r="I130" t="s">
        <v>1046</v>
      </c>
      <c r="J130" t="s">
        <v>873</v>
      </c>
      <c r="K130">
        <v>2.6</v>
      </c>
      <c r="L130">
        <v>1</v>
      </c>
    </row>
    <row r="131" spans="1:12" x14ac:dyDescent="0.25">
      <c r="A131" s="134" t="s">
        <v>1035</v>
      </c>
      <c r="B131" s="134" t="s">
        <v>907</v>
      </c>
      <c r="C131" s="137" t="s">
        <v>860</v>
      </c>
      <c r="D131" s="135">
        <v>5.45</v>
      </c>
      <c r="E131" s="135">
        <v>1</v>
      </c>
      <c r="H131" t="s">
        <v>1258</v>
      </c>
      <c r="I131" t="s">
        <v>850</v>
      </c>
      <c r="J131" t="s">
        <v>1085</v>
      </c>
      <c r="K131">
        <v>5.83</v>
      </c>
      <c r="L131">
        <v>1.19</v>
      </c>
    </row>
    <row r="132" spans="1:12" ht="30" x14ac:dyDescent="0.25">
      <c r="A132" s="134" t="s">
        <v>1035</v>
      </c>
      <c r="B132" s="134" t="s">
        <v>919</v>
      </c>
      <c r="C132" s="137" t="s">
        <v>860</v>
      </c>
      <c r="D132" s="135">
        <v>0</v>
      </c>
      <c r="E132" s="135">
        <v>1</v>
      </c>
      <c r="H132" t="s">
        <v>1258</v>
      </c>
      <c r="I132" t="s">
        <v>1071</v>
      </c>
      <c r="J132" t="s">
        <v>1259</v>
      </c>
      <c r="K132">
        <v>3.74</v>
      </c>
      <c r="L132">
        <v>1</v>
      </c>
    </row>
    <row r="133" spans="1:12" x14ac:dyDescent="0.25">
      <c r="A133" s="134" t="s">
        <v>1035</v>
      </c>
      <c r="B133" s="134" t="s">
        <v>917</v>
      </c>
      <c r="C133" s="137" t="s">
        <v>860</v>
      </c>
      <c r="D133" s="135">
        <v>2.92</v>
      </c>
      <c r="E133" s="135">
        <v>1</v>
      </c>
      <c r="H133" t="s">
        <v>1258</v>
      </c>
      <c r="I133" t="s">
        <v>1229</v>
      </c>
      <c r="J133" t="s">
        <v>855</v>
      </c>
      <c r="K133">
        <v>2.77</v>
      </c>
      <c r="L133">
        <v>1</v>
      </c>
    </row>
    <row r="134" spans="1:12" x14ac:dyDescent="0.25">
      <c r="A134" s="134" t="s">
        <v>1035</v>
      </c>
      <c r="B134" s="134" t="s">
        <v>1061</v>
      </c>
      <c r="C134" s="137" t="s">
        <v>866</v>
      </c>
      <c r="D134" s="135">
        <v>3.74</v>
      </c>
      <c r="E134" s="135">
        <v>1</v>
      </c>
      <c r="H134" t="s">
        <v>1258</v>
      </c>
      <c r="I134" t="s">
        <v>898</v>
      </c>
      <c r="J134" t="s">
        <v>855</v>
      </c>
      <c r="K134">
        <v>2.2599999999999998</v>
      </c>
      <c r="L134">
        <v>1</v>
      </c>
    </row>
    <row r="135" spans="1:12" x14ac:dyDescent="0.25">
      <c r="A135" s="134" t="s">
        <v>1035</v>
      </c>
      <c r="B135" s="134" t="s">
        <v>1041</v>
      </c>
      <c r="C135" s="137" t="s">
        <v>871</v>
      </c>
      <c r="D135" s="135">
        <v>3.6</v>
      </c>
      <c r="E135" s="135">
        <v>0.8</v>
      </c>
      <c r="H135" t="s">
        <v>1258</v>
      </c>
      <c r="I135" t="s">
        <v>922</v>
      </c>
      <c r="J135" t="s">
        <v>858</v>
      </c>
      <c r="K135">
        <v>6.2</v>
      </c>
      <c r="L135">
        <v>1</v>
      </c>
    </row>
    <row r="136" spans="1:12" x14ac:dyDescent="0.25">
      <c r="A136" s="134" t="s">
        <v>1035</v>
      </c>
      <c r="B136" s="134" t="s">
        <v>925</v>
      </c>
      <c r="C136" s="137" t="s">
        <v>871</v>
      </c>
      <c r="D136" s="135">
        <v>2.4700000000000002</v>
      </c>
      <c r="E136" s="135">
        <v>0.8</v>
      </c>
      <c r="H136" t="s">
        <v>1258</v>
      </c>
      <c r="I136" t="s">
        <v>250</v>
      </c>
      <c r="J136" t="s">
        <v>858</v>
      </c>
      <c r="K136">
        <v>3.11</v>
      </c>
      <c r="L136">
        <v>0.8</v>
      </c>
    </row>
    <row r="137" spans="1:12" x14ac:dyDescent="0.25">
      <c r="A137" s="134" t="s">
        <v>1035</v>
      </c>
      <c r="B137" s="134" t="s">
        <v>1260</v>
      </c>
      <c r="C137" s="137" t="s">
        <v>871</v>
      </c>
      <c r="D137" s="135">
        <v>3.27</v>
      </c>
      <c r="E137" s="135">
        <v>1</v>
      </c>
      <c r="H137" t="s">
        <v>1258</v>
      </c>
      <c r="I137" t="s">
        <v>241</v>
      </c>
      <c r="J137" t="s">
        <v>862</v>
      </c>
      <c r="K137">
        <v>2.81</v>
      </c>
      <c r="L137">
        <v>0.8</v>
      </c>
    </row>
    <row r="138" spans="1:12" x14ac:dyDescent="0.25">
      <c r="A138" s="134" t="s">
        <v>1035</v>
      </c>
      <c r="B138" s="134" t="s">
        <v>955</v>
      </c>
      <c r="C138" s="137" t="s">
        <v>878</v>
      </c>
      <c r="D138" s="135">
        <v>3.11</v>
      </c>
      <c r="E138" s="135">
        <v>0.8</v>
      </c>
      <c r="H138" t="s">
        <v>1258</v>
      </c>
      <c r="I138" t="s">
        <v>245</v>
      </c>
      <c r="J138" t="s">
        <v>873</v>
      </c>
      <c r="K138">
        <v>2.4700000000000002</v>
      </c>
      <c r="L138">
        <v>0.8</v>
      </c>
    </row>
    <row r="139" spans="1:12" ht="30" x14ac:dyDescent="0.25">
      <c r="A139" s="134" t="s">
        <v>1035</v>
      </c>
      <c r="B139" s="134" t="s">
        <v>1099</v>
      </c>
      <c r="C139" s="137" t="s">
        <v>878</v>
      </c>
      <c r="D139" s="135">
        <v>2.6</v>
      </c>
      <c r="E139" s="135">
        <v>1</v>
      </c>
      <c r="H139" t="s">
        <v>1258</v>
      </c>
      <c r="I139" t="s">
        <v>892</v>
      </c>
      <c r="J139" t="s">
        <v>873</v>
      </c>
      <c r="K139">
        <v>5.3</v>
      </c>
      <c r="L139">
        <v>1</v>
      </c>
    </row>
    <row r="140" spans="1:12" x14ac:dyDescent="0.25">
      <c r="A140" s="134" t="s">
        <v>1035</v>
      </c>
      <c r="B140" s="134" t="s">
        <v>865</v>
      </c>
      <c r="C140" s="137" t="s">
        <v>878</v>
      </c>
      <c r="D140" s="135">
        <v>2.36</v>
      </c>
      <c r="E140" s="135">
        <v>1</v>
      </c>
      <c r="H140" t="s">
        <v>1258</v>
      </c>
      <c r="I140" t="s">
        <v>934</v>
      </c>
      <c r="J140" t="s">
        <v>873</v>
      </c>
      <c r="K140">
        <v>5.08</v>
      </c>
      <c r="L140">
        <v>1</v>
      </c>
    </row>
    <row r="141" spans="1:12" x14ac:dyDescent="0.25">
      <c r="A141" s="134" t="s">
        <v>1035</v>
      </c>
      <c r="B141" s="134" t="s">
        <v>1076</v>
      </c>
      <c r="C141" s="137" t="s">
        <v>878</v>
      </c>
      <c r="D141" s="135">
        <v>4.17</v>
      </c>
      <c r="E141" s="135">
        <v>0.8</v>
      </c>
      <c r="H141" t="s">
        <v>1258</v>
      </c>
      <c r="I141" t="s">
        <v>252</v>
      </c>
      <c r="J141" t="s">
        <v>873</v>
      </c>
      <c r="K141">
        <v>4.17</v>
      </c>
      <c r="L141">
        <v>0.8</v>
      </c>
    </row>
    <row r="142" spans="1:12" x14ac:dyDescent="0.25">
      <c r="A142" s="134" t="s">
        <v>1035</v>
      </c>
      <c r="B142" s="134" t="s">
        <v>1261</v>
      </c>
      <c r="C142" s="137" t="s">
        <v>878</v>
      </c>
      <c r="D142" s="135">
        <v>3.47</v>
      </c>
      <c r="E142" s="135">
        <v>0.8</v>
      </c>
      <c r="H142" t="s">
        <v>1258</v>
      </c>
      <c r="I142" t="s">
        <v>259</v>
      </c>
      <c r="J142" t="s">
        <v>880</v>
      </c>
      <c r="K142">
        <v>2.19</v>
      </c>
      <c r="L142">
        <v>0.8</v>
      </c>
    </row>
    <row r="143" spans="1:12" x14ac:dyDescent="0.25">
      <c r="A143" s="134" t="s">
        <v>1035</v>
      </c>
      <c r="B143" s="134" t="s">
        <v>1196</v>
      </c>
      <c r="C143" s="137" t="s">
        <v>878</v>
      </c>
      <c r="D143" s="135">
        <v>2.19</v>
      </c>
      <c r="E143" s="135">
        <v>0.8</v>
      </c>
      <c r="H143" t="s">
        <v>1262</v>
      </c>
      <c r="I143" t="s">
        <v>872</v>
      </c>
      <c r="J143" t="s">
        <v>1263</v>
      </c>
      <c r="K143">
        <v>4.6500000000000004</v>
      </c>
      <c r="L143">
        <v>1</v>
      </c>
    </row>
    <row r="144" spans="1:12" x14ac:dyDescent="0.25">
      <c r="A144" s="134" t="s">
        <v>1035</v>
      </c>
      <c r="B144" s="134" t="s">
        <v>1052</v>
      </c>
      <c r="C144" s="137" t="s">
        <v>878</v>
      </c>
      <c r="D144" s="135">
        <v>3.62</v>
      </c>
      <c r="E144" s="135">
        <v>0.8</v>
      </c>
      <c r="H144" t="s">
        <v>1262</v>
      </c>
      <c r="I144" t="s">
        <v>1005</v>
      </c>
      <c r="J144" t="s">
        <v>975</v>
      </c>
      <c r="K144">
        <v>7.17</v>
      </c>
      <c r="L144">
        <v>1</v>
      </c>
    </row>
    <row r="145" spans="1:12" x14ac:dyDescent="0.25">
      <c r="A145" s="134" t="s">
        <v>1035</v>
      </c>
      <c r="B145" s="134" t="s">
        <v>982</v>
      </c>
      <c r="C145" s="137" t="s">
        <v>878</v>
      </c>
      <c r="D145" s="135">
        <v>3.79</v>
      </c>
      <c r="E145" s="135">
        <v>0.8</v>
      </c>
      <c r="H145" t="s">
        <v>1262</v>
      </c>
      <c r="I145" t="s">
        <v>898</v>
      </c>
      <c r="J145" t="s">
        <v>868</v>
      </c>
      <c r="K145">
        <v>2.2599999999999998</v>
      </c>
      <c r="L145">
        <v>1</v>
      </c>
    </row>
    <row r="146" spans="1:12" x14ac:dyDescent="0.25">
      <c r="A146" s="134" t="s">
        <v>1035</v>
      </c>
      <c r="B146" s="134" t="s">
        <v>1145</v>
      </c>
      <c r="C146" s="137" t="s">
        <v>878</v>
      </c>
      <c r="D146" s="135">
        <v>2.81</v>
      </c>
      <c r="E146" s="135">
        <v>0.8</v>
      </c>
      <c r="H146" t="s">
        <v>1262</v>
      </c>
      <c r="I146" t="s">
        <v>922</v>
      </c>
      <c r="J146" t="s">
        <v>873</v>
      </c>
      <c r="K146">
        <v>6.2</v>
      </c>
      <c r="L146">
        <v>1.1000000000000001</v>
      </c>
    </row>
    <row r="147" spans="1:12" x14ac:dyDescent="0.25">
      <c r="A147" s="134" t="s">
        <v>1035</v>
      </c>
      <c r="B147" s="134" t="s">
        <v>1131</v>
      </c>
      <c r="C147" s="137" t="s">
        <v>878</v>
      </c>
      <c r="D147" s="135">
        <v>2.5</v>
      </c>
      <c r="E147" s="135">
        <v>0.8</v>
      </c>
      <c r="H147" t="s">
        <v>1063</v>
      </c>
      <c r="I147" t="s">
        <v>971</v>
      </c>
      <c r="J147" t="s">
        <v>1256</v>
      </c>
      <c r="K147">
        <v>3.11</v>
      </c>
      <c r="L147">
        <v>1</v>
      </c>
    </row>
    <row r="148" spans="1:12" x14ac:dyDescent="0.25">
      <c r="A148" s="134" t="s">
        <v>1035</v>
      </c>
      <c r="B148" s="134" t="s">
        <v>1141</v>
      </c>
      <c r="C148" s="137" t="s">
        <v>878</v>
      </c>
      <c r="D148" s="135">
        <v>2.0499999999999998</v>
      </c>
      <c r="E148" s="135">
        <v>0.8</v>
      </c>
      <c r="H148" t="s">
        <v>1063</v>
      </c>
      <c r="I148" t="s">
        <v>850</v>
      </c>
      <c r="J148" t="s">
        <v>1137</v>
      </c>
      <c r="K148">
        <v>5.83</v>
      </c>
      <c r="L148">
        <v>1</v>
      </c>
    </row>
    <row r="149" spans="1:12" x14ac:dyDescent="0.25">
      <c r="A149" s="134" t="s">
        <v>1035</v>
      </c>
      <c r="B149" s="134" t="s">
        <v>956</v>
      </c>
      <c r="C149" s="137" t="s">
        <v>878</v>
      </c>
      <c r="D149" s="135">
        <v>4.0599999999999996</v>
      </c>
      <c r="E149" s="135">
        <v>0.8</v>
      </c>
      <c r="H149" t="s">
        <v>1063</v>
      </c>
      <c r="I149" t="s">
        <v>974</v>
      </c>
      <c r="J149" t="s">
        <v>935</v>
      </c>
      <c r="K149">
        <v>5.47</v>
      </c>
      <c r="L149">
        <v>1</v>
      </c>
    </row>
    <row r="150" spans="1:12" x14ac:dyDescent="0.25">
      <c r="A150" s="134" t="s">
        <v>1035</v>
      </c>
      <c r="B150" s="134" t="s">
        <v>1009</v>
      </c>
      <c r="C150" s="137" t="s">
        <v>878</v>
      </c>
      <c r="D150" s="135">
        <v>1.98</v>
      </c>
      <c r="E150" s="135">
        <v>0.8</v>
      </c>
      <c r="H150" t="s">
        <v>1063</v>
      </c>
      <c r="I150" t="s">
        <v>918</v>
      </c>
      <c r="J150" t="s">
        <v>862</v>
      </c>
      <c r="K150">
        <v>2.92</v>
      </c>
      <c r="L150">
        <v>1</v>
      </c>
    </row>
    <row r="151" spans="1:12" ht="30" x14ac:dyDescent="0.25">
      <c r="A151" s="134" t="s">
        <v>1035</v>
      </c>
      <c r="B151" s="134" t="s">
        <v>1264</v>
      </c>
      <c r="C151" s="137" t="s">
        <v>878</v>
      </c>
      <c r="D151" s="135">
        <v>5.44</v>
      </c>
      <c r="E151" s="135">
        <v>1</v>
      </c>
      <c r="H151" t="s">
        <v>1063</v>
      </c>
      <c r="I151" t="s">
        <v>934</v>
      </c>
      <c r="J151" t="s">
        <v>880</v>
      </c>
      <c r="K151">
        <v>5.08</v>
      </c>
      <c r="L151">
        <v>1</v>
      </c>
    </row>
    <row r="152" spans="1:12" x14ac:dyDescent="0.25">
      <c r="A152" s="134" t="s">
        <v>1035</v>
      </c>
      <c r="B152" s="134" t="s">
        <v>883</v>
      </c>
      <c r="C152" s="137" t="s">
        <v>878</v>
      </c>
      <c r="D152" s="135">
        <v>5.75</v>
      </c>
      <c r="E152" s="135">
        <v>1</v>
      </c>
      <c r="H152" t="s">
        <v>1063</v>
      </c>
      <c r="I152" t="s">
        <v>1265</v>
      </c>
      <c r="J152" t="s">
        <v>880</v>
      </c>
      <c r="K152">
        <v>0</v>
      </c>
      <c r="L152">
        <v>1</v>
      </c>
    </row>
    <row r="153" spans="1:12" x14ac:dyDescent="0.25">
      <c r="A153" s="134" t="s">
        <v>1035</v>
      </c>
      <c r="B153" s="134" t="s">
        <v>938</v>
      </c>
      <c r="C153" s="137" t="s">
        <v>878</v>
      </c>
      <c r="D153" s="135">
        <v>5.47</v>
      </c>
      <c r="E153" s="135">
        <v>1</v>
      </c>
      <c r="H153" t="s">
        <v>1266</v>
      </c>
      <c r="I153" t="s">
        <v>850</v>
      </c>
      <c r="J153" t="s">
        <v>1267</v>
      </c>
      <c r="K153">
        <v>5.83</v>
      </c>
      <c r="L153">
        <v>1</v>
      </c>
    </row>
    <row r="154" spans="1:12" x14ac:dyDescent="0.25">
      <c r="A154" s="134" t="s">
        <v>1035</v>
      </c>
      <c r="B154" s="134" t="s">
        <v>889</v>
      </c>
      <c r="C154" s="137" t="s">
        <v>878</v>
      </c>
      <c r="D154" s="135">
        <v>6.78</v>
      </c>
      <c r="E154" s="135">
        <v>1</v>
      </c>
      <c r="H154" t="s">
        <v>1266</v>
      </c>
      <c r="I154" t="s">
        <v>918</v>
      </c>
      <c r="J154" t="s">
        <v>858</v>
      </c>
      <c r="K154">
        <v>2.92</v>
      </c>
      <c r="L154">
        <v>1</v>
      </c>
    </row>
    <row r="155" spans="1:12" hidden="1" x14ac:dyDescent="0.25">
      <c r="A155" s="134" t="s">
        <v>1044</v>
      </c>
      <c r="B155" s="134" t="s">
        <v>847</v>
      </c>
      <c r="C155" s="137" t="s">
        <v>1168</v>
      </c>
      <c r="D155" s="135">
        <v>5.83</v>
      </c>
      <c r="E155" s="135">
        <v>1.1000000000000001</v>
      </c>
      <c r="H155" t="s">
        <v>1266</v>
      </c>
      <c r="I155" t="s">
        <v>1092</v>
      </c>
      <c r="J155" t="s">
        <v>862</v>
      </c>
      <c r="K155">
        <v>3.83</v>
      </c>
      <c r="L155">
        <v>1</v>
      </c>
    </row>
    <row r="156" spans="1:12" hidden="1" x14ac:dyDescent="0.25">
      <c r="A156" s="134" t="s">
        <v>1044</v>
      </c>
      <c r="B156" s="134" t="s">
        <v>990</v>
      </c>
      <c r="C156" s="137" t="s">
        <v>908</v>
      </c>
      <c r="D156" s="135">
        <v>3.11</v>
      </c>
      <c r="E156" s="135">
        <v>1</v>
      </c>
      <c r="H156" t="s">
        <v>1266</v>
      </c>
      <c r="I156" t="s">
        <v>934</v>
      </c>
      <c r="J156" t="s">
        <v>868</v>
      </c>
      <c r="K156">
        <v>5.08</v>
      </c>
      <c r="L156">
        <v>1</v>
      </c>
    </row>
    <row r="157" spans="1:12" hidden="1" x14ac:dyDescent="0.25">
      <c r="A157" s="134" t="s">
        <v>1044</v>
      </c>
      <c r="B157" s="134" t="s">
        <v>973</v>
      </c>
      <c r="C157" s="137" t="s">
        <v>913</v>
      </c>
      <c r="D157" s="135">
        <v>2.77</v>
      </c>
      <c r="E157" s="135">
        <v>1</v>
      </c>
      <c r="H157" t="s">
        <v>1266</v>
      </c>
      <c r="I157" t="s">
        <v>922</v>
      </c>
      <c r="J157" t="s">
        <v>873</v>
      </c>
      <c r="K157">
        <v>6.2</v>
      </c>
      <c r="L157">
        <v>1</v>
      </c>
    </row>
    <row r="158" spans="1:12" hidden="1" x14ac:dyDescent="0.25">
      <c r="A158" s="134" t="s">
        <v>1044</v>
      </c>
      <c r="B158" s="134" t="s">
        <v>917</v>
      </c>
      <c r="C158" s="137" t="s">
        <v>995</v>
      </c>
      <c r="D158" s="135">
        <v>2.92</v>
      </c>
      <c r="E158" s="135">
        <v>1</v>
      </c>
      <c r="H158" t="s">
        <v>1266</v>
      </c>
      <c r="I158" t="s">
        <v>575</v>
      </c>
      <c r="J158" t="s">
        <v>873</v>
      </c>
      <c r="K158">
        <v>5.34</v>
      </c>
      <c r="L158">
        <v>0</v>
      </c>
    </row>
    <row r="159" spans="1:12" hidden="1" x14ac:dyDescent="0.25">
      <c r="A159" s="134" t="s">
        <v>1044</v>
      </c>
      <c r="B159" s="134" t="s">
        <v>969</v>
      </c>
      <c r="C159" s="137" t="s">
        <v>857</v>
      </c>
      <c r="D159" s="135">
        <v>6.2</v>
      </c>
      <c r="E159" s="135">
        <v>1.1000000000000001</v>
      </c>
      <c r="H159" t="s">
        <v>1266</v>
      </c>
      <c r="I159" t="s">
        <v>943</v>
      </c>
      <c r="J159" t="s">
        <v>880</v>
      </c>
      <c r="K159">
        <v>4.3899999999999997</v>
      </c>
      <c r="L159">
        <v>1</v>
      </c>
    </row>
    <row r="160" spans="1:12" hidden="1" x14ac:dyDescent="0.25">
      <c r="A160" s="134" t="s">
        <v>1044</v>
      </c>
      <c r="B160" s="134" t="s">
        <v>907</v>
      </c>
      <c r="C160" s="137" t="s">
        <v>860</v>
      </c>
      <c r="D160" s="135">
        <v>5.45</v>
      </c>
      <c r="E160" s="135">
        <v>1</v>
      </c>
      <c r="H160" t="s">
        <v>1266</v>
      </c>
      <c r="I160" t="s">
        <v>1071</v>
      </c>
      <c r="J160" t="s">
        <v>880</v>
      </c>
      <c r="K160">
        <v>3.74</v>
      </c>
      <c r="L160">
        <v>1</v>
      </c>
    </row>
    <row r="161" spans="1:12" hidden="1" x14ac:dyDescent="0.25">
      <c r="A161" s="134" t="s">
        <v>1044</v>
      </c>
      <c r="B161" s="134" t="s">
        <v>1027</v>
      </c>
      <c r="C161" s="137" t="s">
        <v>860</v>
      </c>
      <c r="D161" s="135">
        <v>7.6</v>
      </c>
      <c r="E161" s="135">
        <v>1.1000000000000001</v>
      </c>
      <c r="H161" t="s">
        <v>1266</v>
      </c>
      <c r="I161" t="s">
        <v>876</v>
      </c>
      <c r="J161" t="s">
        <v>880</v>
      </c>
      <c r="K161">
        <v>5.9</v>
      </c>
      <c r="L161">
        <v>1</v>
      </c>
    </row>
    <row r="162" spans="1:12" hidden="1" x14ac:dyDescent="0.25">
      <c r="A162" s="134" t="s">
        <v>1044</v>
      </c>
      <c r="B162" s="134" t="s">
        <v>925</v>
      </c>
      <c r="C162" s="137" t="s">
        <v>860</v>
      </c>
      <c r="D162" s="135">
        <v>2.4700000000000002</v>
      </c>
      <c r="E162" s="135">
        <v>0.8</v>
      </c>
      <c r="H162" t="s">
        <v>1266</v>
      </c>
      <c r="I162" t="s">
        <v>1016</v>
      </c>
      <c r="J162" t="s">
        <v>880</v>
      </c>
      <c r="K162">
        <v>6.23</v>
      </c>
      <c r="L162">
        <v>1</v>
      </c>
    </row>
    <row r="163" spans="1:12" hidden="1" x14ac:dyDescent="0.25">
      <c r="A163" s="134" t="s">
        <v>1044</v>
      </c>
      <c r="B163" s="134" t="s">
        <v>1061</v>
      </c>
      <c r="C163" s="137" t="s">
        <v>860</v>
      </c>
      <c r="D163" s="135">
        <v>3.74</v>
      </c>
      <c r="E163" s="135">
        <v>1</v>
      </c>
      <c r="H163" t="s">
        <v>1266</v>
      </c>
      <c r="I163" t="s">
        <v>909</v>
      </c>
      <c r="J163" t="s">
        <v>880</v>
      </c>
      <c r="K163">
        <v>5.45</v>
      </c>
      <c r="L163">
        <v>1</v>
      </c>
    </row>
    <row r="164" spans="1:12" hidden="1" x14ac:dyDescent="0.25">
      <c r="A164" s="134" t="s">
        <v>1044</v>
      </c>
      <c r="B164" s="134" t="s">
        <v>1041</v>
      </c>
      <c r="C164" s="137" t="s">
        <v>860</v>
      </c>
      <c r="D164" s="135">
        <v>3.6</v>
      </c>
      <c r="E164" s="135">
        <v>0.8</v>
      </c>
      <c r="H164" t="s">
        <v>1266</v>
      </c>
      <c r="I164" t="s">
        <v>879</v>
      </c>
      <c r="J164" t="s">
        <v>880</v>
      </c>
      <c r="K164">
        <v>6.65</v>
      </c>
      <c r="L164">
        <v>1</v>
      </c>
    </row>
    <row r="165" spans="1:12" ht="30" hidden="1" x14ac:dyDescent="0.25">
      <c r="A165" s="134" t="s">
        <v>1044</v>
      </c>
      <c r="B165" s="134" t="s">
        <v>919</v>
      </c>
      <c r="C165" s="137" t="s">
        <v>866</v>
      </c>
      <c r="D165" s="135">
        <v>0</v>
      </c>
      <c r="E165" s="135">
        <v>1</v>
      </c>
      <c r="H165" t="s">
        <v>1268</v>
      </c>
      <c r="I165" t="s">
        <v>934</v>
      </c>
      <c r="J165" t="s">
        <v>1263</v>
      </c>
      <c r="K165">
        <v>5.08</v>
      </c>
      <c r="L165">
        <v>1</v>
      </c>
    </row>
    <row r="166" spans="1:12" hidden="1" x14ac:dyDescent="0.25">
      <c r="A166" s="134" t="s">
        <v>1044</v>
      </c>
      <c r="B166" s="134" t="s">
        <v>1030</v>
      </c>
      <c r="C166" s="137" t="s">
        <v>866</v>
      </c>
      <c r="D166" s="135">
        <v>5.4</v>
      </c>
      <c r="E166" s="135">
        <v>1</v>
      </c>
      <c r="H166" t="s">
        <v>1268</v>
      </c>
      <c r="I166" t="s">
        <v>898</v>
      </c>
      <c r="J166" t="s">
        <v>855</v>
      </c>
      <c r="K166">
        <v>2.2599999999999998</v>
      </c>
      <c r="L166">
        <v>1</v>
      </c>
    </row>
    <row r="167" spans="1:12" hidden="1" x14ac:dyDescent="0.25">
      <c r="A167" s="134" t="s">
        <v>1044</v>
      </c>
      <c r="B167" s="134" t="s">
        <v>865</v>
      </c>
      <c r="C167" s="137" t="s">
        <v>866</v>
      </c>
      <c r="D167" s="135">
        <v>2.36</v>
      </c>
      <c r="E167" s="135">
        <v>1</v>
      </c>
      <c r="H167" t="s">
        <v>1268</v>
      </c>
      <c r="I167" t="s">
        <v>922</v>
      </c>
      <c r="J167" t="s">
        <v>880</v>
      </c>
      <c r="K167">
        <v>6.2</v>
      </c>
      <c r="L167">
        <v>1</v>
      </c>
    </row>
    <row r="168" spans="1:12" hidden="1" x14ac:dyDescent="0.25">
      <c r="A168" s="134" t="s">
        <v>1044</v>
      </c>
      <c r="B168" s="134" t="s">
        <v>893</v>
      </c>
      <c r="C168" s="137" t="s">
        <v>866</v>
      </c>
      <c r="D168" s="135">
        <v>5.33</v>
      </c>
      <c r="E168" s="135">
        <v>1</v>
      </c>
      <c r="H168" t="s">
        <v>1269</v>
      </c>
      <c r="I168" t="s">
        <v>922</v>
      </c>
      <c r="J168" t="s">
        <v>1270</v>
      </c>
      <c r="K168">
        <v>6.2</v>
      </c>
      <c r="L168">
        <v>1.1000000000000001</v>
      </c>
    </row>
    <row r="169" spans="1:12" hidden="1" x14ac:dyDescent="0.25">
      <c r="A169" s="134" t="s">
        <v>1044</v>
      </c>
      <c r="B169" s="134" t="s">
        <v>1052</v>
      </c>
      <c r="C169" s="137" t="s">
        <v>866</v>
      </c>
      <c r="D169" s="135">
        <v>3.62</v>
      </c>
      <c r="E169" s="135">
        <v>0.8</v>
      </c>
      <c r="H169" t="s">
        <v>1269</v>
      </c>
      <c r="I169" t="s">
        <v>872</v>
      </c>
      <c r="J169" t="s">
        <v>1271</v>
      </c>
      <c r="K169">
        <v>4.6500000000000004</v>
      </c>
      <c r="L169">
        <v>1</v>
      </c>
    </row>
    <row r="170" spans="1:12" hidden="1" x14ac:dyDescent="0.25">
      <c r="A170" s="134" t="s">
        <v>1044</v>
      </c>
      <c r="B170" s="134" t="s">
        <v>1145</v>
      </c>
      <c r="C170" s="137" t="s">
        <v>866</v>
      </c>
      <c r="D170" s="135">
        <v>2.81</v>
      </c>
      <c r="E170" s="135">
        <v>0.8</v>
      </c>
      <c r="H170" t="s">
        <v>1269</v>
      </c>
      <c r="I170" t="s">
        <v>898</v>
      </c>
      <c r="J170" t="s">
        <v>912</v>
      </c>
      <c r="K170">
        <v>2.2599999999999998</v>
      </c>
      <c r="L170">
        <v>1</v>
      </c>
    </row>
    <row r="171" spans="1:12" hidden="1" x14ac:dyDescent="0.25">
      <c r="A171" s="134" t="s">
        <v>1044</v>
      </c>
      <c r="B171" s="134" t="s">
        <v>875</v>
      </c>
      <c r="C171" s="137" t="s">
        <v>866</v>
      </c>
      <c r="D171" s="135">
        <v>5.9</v>
      </c>
      <c r="E171" s="135">
        <v>1</v>
      </c>
      <c r="H171" t="s">
        <v>1269</v>
      </c>
      <c r="I171" t="s">
        <v>918</v>
      </c>
      <c r="J171" t="s">
        <v>916</v>
      </c>
      <c r="K171">
        <v>2.92</v>
      </c>
      <c r="L171">
        <v>1</v>
      </c>
    </row>
    <row r="172" spans="1:12" hidden="1" x14ac:dyDescent="0.25">
      <c r="A172" s="134" t="s">
        <v>1044</v>
      </c>
      <c r="B172" s="134" t="s">
        <v>891</v>
      </c>
      <c r="C172" s="137" t="s">
        <v>866</v>
      </c>
      <c r="D172" s="135">
        <v>5.3</v>
      </c>
      <c r="E172" s="135">
        <v>1</v>
      </c>
      <c r="H172" t="s">
        <v>1269</v>
      </c>
      <c r="I172" t="s">
        <v>1005</v>
      </c>
      <c r="J172" t="s">
        <v>975</v>
      </c>
      <c r="K172">
        <v>7.17</v>
      </c>
      <c r="L172">
        <v>1</v>
      </c>
    </row>
    <row r="173" spans="1:12" hidden="1" x14ac:dyDescent="0.25">
      <c r="A173" s="134" t="s">
        <v>1044</v>
      </c>
      <c r="B173" s="134" t="s">
        <v>897</v>
      </c>
      <c r="C173" s="137" t="s">
        <v>871</v>
      </c>
      <c r="D173" s="135">
        <v>2.2599999999999998</v>
      </c>
      <c r="E173" s="135">
        <v>1</v>
      </c>
      <c r="H173" t="s">
        <v>1269</v>
      </c>
      <c r="I173" t="s">
        <v>1007</v>
      </c>
      <c r="J173" t="s">
        <v>880</v>
      </c>
      <c r="K173">
        <v>3.89</v>
      </c>
      <c r="L173">
        <v>1</v>
      </c>
    </row>
    <row r="174" spans="1:12" hidden="1" x14ac:dyDescent="0.25">
      <c r="A174" s="134" t="s">
        <v>1044</v>
      </c>
      <c r="B174" s="134" t="s">
        <v>1053</v>
      </c>
      <c r="C174" s="137" t="s">
        <v>871</v>
      </c>
      <c r="D174" s="135">
        <v>4.7300000000000004</v>
      </c>
      <c r="E174" s="135">
        <v>0.8</v>
      </c>
      <c r="H174" t="s">
        <v>1269</v>
      </c>
      <c r="I174" t="s">
        <v>266</v>
      </c>
      <c r="J174" t="s">
        <v>880</v>
      </c>
      <c r="K174">
        <v>1.98</v>
      </c>
      <c r="L174">
        <v>0.8</v>
      </c>
    </row>
    <row r="175" spans="1:12" hidden="1" x14ac:dyDescent="0.25">
      <c r="A175" s="134" t="s">
        <v>1044</v>
      </c>
      <c r="B175" s="134" t="s">
        <v>932</v>
      </c>
      <c r="C175" s="137" t="s">
        <v>871</v>
      </c>
      <c r="D175" s="135">
        <v>5.08</v>
      </c>
      <c r="E175" s="135">
        <v>1</v>
      </c>
      <c r="H175" t="s">
        <v>1269</v>
      </c>
      <c r="I175" t="s">
        <v>850</v>
      </c>
      <c r="J175" t="s">
        <v>880</v>
      </c>
      <c r="K175">
        <v>5.83</v>
      </c>
      <c r="L175">
        <v>1</v>
      </c>
    </row>
    <row r="176" spans="1:12" hidden="1" x14ac:dyDescent="0.25">
      <c r="A176" s="134" t="s">
        <v>1044</v>
      </c>
      <c r="B176" s="134" t="s">
        <v>938</v>
      </c>
      <c r="C176" s="137" t="s">
        <v>871</v>
      </c>
      <c r="D176" s="135">
        <v>5.47</v>
      </c>
      <c r="E176" s="135">
        <v>1</v>
      </c>
      <c r="H176" t="s">
        <v>1269</v>
      </c>
      <c r="I176" t="s">
        <v>867</v>
      </c>
      <c r="J176" t="s">
        <v>880</v>
      </c>
      <c r="K176">
        <v>2.36</v>
      </c>
      <c r="L176">
        <v>1</v>
      </c>
    </row>
    <row r="177" spans="1:12" hidden="1" x14ac:dyDescent="0.25">
      <c r="A177" s="134" t="s">
        <v>1044</v>
      </c>
      <c r="B177" s="134" t="s">
        <v>1141</v>
      </c>
      <c r="C177" s="137" t="s">
        <v>871</v>
      </c>
      <c r="D177" s="135">
        <v>2.0499999999999998</v>
      </c>
      <c r="E177" s="135">
        <v>0.8</v>
      </c>
      <c r="H177" t="s">
        <v>1269</v>
      </c>
      <c r="I177" t="s">
        <v>261</v>
      </c>
      <c r="J177" t="s">
        <v>880</v>
      </c>
      <c r="K177">
        <v>3.6</v>
      </c>
      <c r="L177">
        <v>0.8</v>
      </c>
    </row>
    <row r="178" spans="1:12" ht="30" hidden="1" x14ac:dyDescent="0.25">
      <c r="A178" s="134" t="s">
        <v>1044</v>
      </c>
      <c r="B178" s="134" t="s">
        <v>877</v>
      </c>
      <c r="C178" s="137" t="s">
        <v>871</v>
      </c>
      <c r="D178" s="135">
        <v>6.65</v>
      </c>
      <c r="E178" s="135">
        <v>1</v>
      </c>
      <c r="H178" t="s">
        <v>1269</v>
      </c>
      <c r="I178" t="s">
        <v>574</v>
      </c>
      <c r="J178" t="s">
        <v>880</v>
      </c>
      <c r="K178">
        <v>5.05</v>
      </c>
      <c r="L178">
        <v>1</v>
      </c>
    </row>
    <row r="179" spans="1:12" hidden="1" x14ac:dyDescent="0.25">
      <c r="A179" s="134" t="s">
        <v>1044</v>
      </c>
      <c r="B179" s="134" t="s">
        <v>1020</v>
      </c>
      <c r="C179" s="137" t="s">
        <v>871</v>
      </c>
      <c r="D179" s="135">
        <v>5.49</v>
      </c>
      <c r="E179" s="135">
        <v>1</v>
      </c>
      <c r="H179" t="s">
        <v>1272</v>
      </c>
      <c r="I179" t="s">
        <v>850</v>
      </c>
      <c r="J179" t="s">
        <v>851</v>
      </c>
      <c r="K179">
        <v>5.83</v>
      </c>
      <c r="L179">
        <v>1</v>
      </c>
    </row>
    <row r="180" spans="1:12" hidden="1" x14ac:dyDescent="0.25">
      <c r="A180" s="134" t="s">
        <v>1044</v>
      </c>
      <c r="B180" s="134" t="s">
        <v>1009</v>
      </c>
      <c r="C180" s="137" t="s">
        <v>871</v>
      </c>
      <c r="D180" s="135">
        <v>1.98</v>
      </c>
      <c r="E180" s="135">
        <v>0.8</v>
      </c>
      <c r="H180" t="s">
        <v>1272</v>
      </c>
      <c r="I180" t="s">
        <v>876</v>
      </c>
      <c r="J180" t="s">
        <v>1113</v>
      </c>
      <c r="K180">
        <v>5.9</v>
      </c>
      <c r="L180">
        <v>1</v>
      </c>
    </row>
    <row r="181" spans="1:12" ht="30" hidden="1" x14ac:dyDescent="0.25">
      <c r="A181" s="134" t="s">
        <v>1044</v>
      </c>
      <c r="B181" s="134" t="s">
        <v>923</v>
      </c>
      <c r="C181" s="137" t="s">
        <v>878</v>
      </c>
      <c r="D181" s="135">
        <v>0</v>
      </c>
      <c r="E181" s="135">
        <v>0.8</v>
      </c>
      <c r="H181" t="s">
        <v>1272</v>
      </c>
      <c r="I181" t="s">
        <v>884</v>
      </c>
      <c r="J181" t="s">
        <v>1113</v>
      </c>
      <c r="K181">
        <v>5.75</v>
      </c>
      <c r="L181">
        <v>1</v>
      </c>
    </row>
    <row r="182" spans="1:12" x14ac:dyDescent="0.25">
      <c r="A182" s="134" t="s">
        <v>1088</v>
      </c>
      <c r="B182" s="134" t="s">
        <v>847</v>
      </c>
      <c r="C182" s="137" t="s">
        <v>1273</v>
      </c>
      <c r="D182" s="135">
        <v>5.83</v>
      </c>
      <c r="E182" s="135">
        <v>1.1000000000000001</v>
      </c>
      <c r="H182" t="s">
        <v>1272</v>
      </c>
      <c r="I182" t="s">
        <v>918</v>
      </c>
      <c r="J182" t="s">
        <v>855</v>
      </c>
      <c r="K182">
        <v>2.92</v>
      </c>
      <c r="L182">
        <v>1</v>
      </c>
    </row>
    <row r="183" spans="1:12" x14ac:dyDescent="0.25">
      <c r="A183" s="134" t="s">
        <v>1088</v>
      </c>
      <c r="B183" s="134" t="s">
        <v>893</v>
      </c>
      <c r="C183" s="137" t="s">
        <v>1006</v>
      </c>
      <c r="D183" s="135">
        <v>5.33</v>
      </c>
      <c r="E183" s="135">
        <v>1</v>
      </c>
      <c r="H183" t="s">
        <v>1274</v>
      </c>
      <c r="I183" t="s">
        <v>872</v>
      </c>
      <c r="J183" t="s">
        <v>1275</v>
      </c>
      <c r="K183">
        <v>4.6500000000000004</v>
      </c>
      <c r="L183">
        <v>1</v>
      </c>
    </row>
    <row r="184" spans="1:12" x14ac:dyDescent="0.25">
      <c r="A184" s="134" t="s">
        <v>1088</v>
      </c>
      <c r="B184" s="134" t="s">
        <v>1276</v>
      </c>
      <c r="C184" s="137" t="s">
        <v>853</v>
      </c>
      <c r="D184" s="135">
        <v>2.37</v>
      </c>
      <c r="E184" s="135">
        <v>1</v>
      </c>
      <c r="H184" t="s">
        <v>1274</v>
      </c>
      <c r="I184" t="s">
        <v>922</v>
      </c>
      <c r="J184" t="s">
        <v>935</v>
      </c>
      <c r="K184">
        <v>6.2</v>
      </c>
      <c r="L184">
        <v>1.1000000000000001</v>
      </c>
    </row>
    <row r="185" spans="1:12" x14ac:dyDescent="0.25">
      <c r="A185" s="134" t="s">
        <v>1088</v>
      </c>
      <c r="B185" s="134" t="s">
        <v>1076</v>
      </c>
      <c r="C185" s="137" t="s">
        <v>913</v>
      </c>
      <c r="D185" s="135">
        <v>4.17</v>
      </c>
      <c r="E185" s="135">
        <v>0.8</v>
      </c>
      <c r="H185" t="s">
        <v>1274</v>
      </c>
      <c r="I185" t="s">
        <v>1005</v>
      </c>
      <c r="J185" t="s">
        <v>914</v>
      </c>
      <c r="K185">
        <v>7.17</v>
      </c>
      <c r="L185">
        <v>1.1000000000000001</v>
      </c>
    </row>
    <row r="186" spans="1:12" x14ac:dyDescent="0.25">
      <c r="A186" s="134" t="s">
        <v>1088</v>
      </c>
      <c r="B186" s="134" t="s">
        <v>925</v>
      </c>
      <c r="C186" s="137" t="s">
        <v>915</v>
      </c>
      <c r="D186" s="135">
        <v>2.4700000000000002</v>
      </c>
      <c r="E186" s="135">
        <v>0.8</v>
      </c>
      <c r="H186" t="s">
        <v>1274</v>
      </c>
      <c r="I186" t="s">
        <v>898</v>
      </c>
      <c r="J186" t="s">
        <v>975</v>
      </c>
      <c r="K186">
        <v>2.2599999999999998</v>
      </c>
      <c r="L186">
        <v>1</v>
      </c>
    </row>
    <row r="187" spans="1:12" ht="30" x14ac:dyDescent="0.25">
      <c r="A187" s="134" t="s">
        <v>1088</v>
      </c>
      <c r="B187" s="134" t="s">
        <v>919</v>
      </c>
      <c r="C187" s="137" t="s">
        <v>995</v>
      </c>
      <c r="D187" s="135">
        <v>0</v>
      </c>
      <c r="E187" s="135">
        <v>1</v>
      </c>
      <c r="H187" t="s">
        <v>1274</v>
      </c>
      <c r="I187" t="s">
        <v>918</v>
      </c>
      <c r="J187" t="s">
        <v>868</v>
      </c>
      <c r="K187">
        <v>2.92</v>
      </c>
      <c r="L187">
        <v>1</v>
      </c>
    </row>
    <row r="188" spans="1:12" x14ac:dyDescent="0.25">
      <c r="A188" s="134" t="s">
        <v>1088</v>
      </c>
      <c r="B188" s="134" t="s">
        <v>973</v>
      </c>
      <c r="C188" s="137" t="s">
        <v>860</v>
      </c>
      <c r="D188" s="135">
        <v>2.77</v>
      </c>
      <c r="E188" s="135">
        <v>1</v>
      </c>
      <c r="H188" t="s">
        <v>1274</v>
      </c>
      <c r="I188" t="s">
        <v>850</v>
      </c>
      <c r="J188" t="s">
        <v>873</v>
      </c>
      <c r="K188">
        <v>5.83</v>
      </c>
      <c r="L188">
        <v>1</v>
      </c>
    </row>
    <row r="189" spans="1:12" x14ac:dyDescent="0.25">
      <c r="A189" s="134" t="s">
        <v>1088</v>
      </c>
      <c r="B189" s="134" t="s">
        <v>865</v>
      </c>
      <c r="C189" s="137" t="s">
        <v>860</v>
      </c>
      <c r="D189" s="135">
        <v>2.36</v>
      </c>
      <c r="E189" s="135">
        <v>1</v>
      </c>
      <c r="H189" t="s">
        <v>1274</v>
      </c>
      <c r="I189" t="s">
        <v>1277</v>
      </c>
      <c r="J189" t="s">
        <v>873</v>
      </c>
      <c r="K189">
        <v>5.39</v>
      </c>
      <c r="L189">
        <v>1</v>
      </c>
    </row>
    <row r="190" spans="1:12" x14ac:dyDescent="0.25">
      <c r="A190" s="134" t="s">
        <v>1088</v>
      </c>
      <c r="B190" s="134" t="s">
        <v>1052</v>
      </c>
      <c r="C190" s="137" t="s">
        <v>866</v>
      </c>
      <c r="D190" s="135">
        <v>3.62</v>
      </c>
      <c r="E190" s="135">
        <v>0.8</v>
      </c>
      <c r="H190" t="s">
        <v>1274</v>
      </c>
      <c r="I190" t="s">
        <v>266</v>
      </c>
      <c r="J190" t="s">
        <v>873</v>
      </c>
      <c r="K190">
        <v>1.98</v>
      </c>
      <c r="L190">
        <v>0.8</v>
      </c>
    </row>
    <row r="191" spans="1:12" x14ac:dyDescent="0.25">
      <c r="A191" s="134" t="s">
        <v>1088</v>
      </c>
      <c r="B191" s="134" t="s">
        <v>907</v>
      </c>
      <c r="C191" s="137" t="s">
        <v>866</v>
      </c>
      <c r="D191" s="135">
        <v>5.45</v>
      </c>
      <c r="E191" s="135">
        <v>1</v>
      </c>
      <c r="H191" t="s">
        <v>1274</v>
      </c>
      <c r="I191" t="s">
        <v>1007</v>
      </c>
      <c r="J191" t="s">
        <v>880</v>
      </c>
      <c r="K191">
        <v>3.89</v>
      </c>
      <c r="L191">
        <v>1</v>
      </c>
    </row>
    <row r="192" spans="1:12" x14ac:dyDescent="0.25">
      <c r="A192" s="134" t="s">
        <v>1088</v>
      </c>
      <c r="B192" s="134" t="s">
        <v>897</v>
      </c>
      <c r="C192" s="137" t="s">
        <v>866</v>
      </c>
      <c r="D192" s="135">
        <v>2.2599999999999998</v>
      </c>
      <c r="E192" s="135">
        <v>1</v>
      </c>
      <c r="H192" t="s">
        <v>1274</v>
      </c>
      <c r="I192" t="s">
        <v>867</v>
      </c>
      <c r="J192" t="s">
        <v>880</v>
      </c>
      <c r="K192">
        <v>2.36</v>
      </c>
      <c r="L192">
        <v>1</v>
      </c>
    </row>
    <row r="193" spans="1:12" x14ac:dyDescent="0.25">
      <c r="A193" s="134" t="s">
        <v>1088</v>
      </c>
      <c r="B193" s="134" t="s">
        <v>1163</v>
      </c>
      <c r="C193" s="137" t="s">
        <v>866</v>
      </c>
      <c r="D193" s="135">
        <v>5.4</v>
      </c>
      <c r="E193" s="135">
        <v>1</v>
      </c>
      <c r="H193" t="s">
        <v>1274</v>
      </c>
      <c r="I193" t="s">
        <v>261</v>
      </c>
      <c r="J193" t="s">
        <v>880</v>
      </c>
      <c r="K193">
        <v>3.6</v>
      </c>
      <c r="L193">
        <v>0.8</v>
      </c>
    </row>
    <row r="194" spans="1:12" ht="30" x14ac:dyDescent="0.25">
      <c r="A194" s="134" t="s">
        <v>1088</v>
      </c>
      <c r="B194" s="134" t="s">
        <v>923</v>
      </c>
      <c r="C194" s="137" t="s">
        <v>866</v>
      </c>
      <c r="D194" s="135">
        <v>0</v>
      </c>
      <c r="E194" s="135">
        <v>0.8</v>
      </c>
      <c r="H194" t="s">
        <v>1274</v>
      </c>
      <c r="I194" t="s">
        <v>574</v>
      </c>
      <c r="J194" t="s">
        <v>880</v>
      </c>
      <c r="K194">
        <v>5.05</v>
      </c>
      <c r="L194">
        <v>1</v>
      </c>
    </row>
    <row r="195" spans="1:12" ht="30" x14ac:dyDescent="0.25">
      <c r="A195" s="134" t="s">
        <v>1088</v>
      </c>
      <c r="B195" s="134" t="s">
        <v>1228</v>
      </c>
      <c r="C195" s="137" t="s">
        <v>866</v>
      </c>
      <c r="D195" s="135">
        <v>3.94</v>
      </c>
      <c r="E195" s="135">
        <v>1</v>
      </c>
      <c r="H195" t="s">
        <v>1278</v>
      </c>
      <c r="I195" t="s">
        <v>971</v>
      </c>
      <c r="J195" t="s">
        <v>1085</v>
      </c>
      <c r="K195">
        <v>3.11</v>
      </c>
      <c r="L195">
        <v>1</v>
      </c>
    </row>
    <row r="196" spans="1:12" x14ac:dyDescent="0.25">
      <c r="A196" s="134" t="s">
        <v>1088</v>
      </c>
      <c r="B196" s="134" t="s">
        <v>1141</v>
      </c>
      <c r="C196" s="137" t="s">
        <v>871</v>
      </c>
      <c r="D196" s="135">
        <v>2.0499999999999998</v>
      </c>
      <c r="E196" s="135">
        <v>0.8</v>
      </c>
      <c r="H196" t="s">
        <v>1278</v>
      </c>
      <c r="I196" t="s">
        <v>918</v>
      </c>
      <c r="J196" t="s">
        <v>1279</v>
      </c>
      <c r="K196">
        <v>2.92</v>
      </c>
      <c r="L196">
        <v>1</v>
      </c>
    </row>
    <row r="197" spans="1:12" x14ac:dyDescent="0.25">
      <c r="A197" s="134" t="s">
        <v>1088</v>
      </c>
      <c r="B197" s="134" t="s">
        <v>1082</v>
      </c>
      <c r="C197" s="137" t="s">
        <v>871</v>
      </c>
      <c r="D197" s="135">
        <v>2.0299999999999998</v>
      </c>
      <c r="E197" s="135">
        <v>1</v>
      </c>
      <c r="H197" t="s">
        <v>1278</v>
      </c>
      <c r="I197" t="s">
        <v>261</v>
      </c>
      <c r="J197" t="s">
        <v>910</v>
      </c>
      <c r="K197">
        <v>3.6</v>
      </c>
      <c r="L197">
        <v>0.8</v>
      </c>
    </row>
    <row r="198" spans="1:12" x14ac:dyDescent="0.25">
      <c r="A198" s="134" t="s">
        <v>1088</v>
      </c>
      <c r="B198" s="134" t="s">
        <v>1280</v>
      </c>
      <c r="C198" s="137" t="s">
        <v>871</v>
      </c>
      <c r="D198" s="135">
        <v>3.5</v>
      </c>
      <c r="E198" s="135">
        <v>0.8</v>
      </c>
      <c r="H198" t="s">
        <v>1278</v>
      </c>
      <c r="I198" t="s">
        <v>1071</v>
      </c>
      <c r="J198" t="s">
        <v>914</v>
      </c>
      <c r="K198">
        <v>3.74</v>
      </c>
      <c r="L198">
        <v>1</v>
      </c>
    </row>
    <row r="199" spans="1:12" x14ac:dyDescent="0.25">
      <c r="A199" s="134" t="s">
        <v>1088</v>
      </c>
      <c r="B199" s="134" t="s">
        <v>955</v>
      </c>
      <c r="C199" s="137" t="s">
        <v>871</v>
      </c>
      <c r="D199" s="135">
        <v>3.11</v>
      </c>
      <c r="E199" s="135">
        <v>0.8</v>
      </c>
      <c r="H199" t="s">
        <v>1278</v>
      </c>
      <c r="I199" t="s">
        <v>850</v>
      </c>
      <c r="J199" t="s">
        <v>975</v>
      </c>
      <c r="K199">
        <v>5.83</v>
      </c>
      <c r="L199">
        <v>1</v>
      </c>
    </row>
    <row r="200" spans="1:12" x14ac:dyDescent="0.25">
      <c r="A200" s="134" t="s">
        <v>1088</v>
      </c>
      <c r="B200" s="134" t="s">
        <v>917</v>
      </c>
      <c r="C200" s="137" t="s">
        <v>871</v>
      </c>
      <c r="D200" s="135">
        <v>2.92</v>
      </c>
      <c r="E200" s="135">
        <v>1</v>
      </c>
      <c r="H200" t="s">
        <v>1278</v>
      </c>
      <c r="I200" t="s">
        <v>1229</v>
      </c>
      <c r="J200" t="s">
        <v>975</v>
      </c>
      <c r="K200">
        <v>2.77</v>
      </c>
      <c r="L200">
        <v>1</v>
      </c>
    </row>
    <row r="201" spans="1:12" x14ac:dyDescent="0.25">
      <c r="A201" s="134" t="s">
        <v>1281</v>
      </c>
      <c r="B201" s="134" t="s">
        <v>847</v>
      </c>
      <c r="C201" s="137" t="s">
        <v>1243</v>
      </c>
      <c r="D201" s="135">
        <v>5.83</v>
      </c>
      <c r="E201" s="135">
        <v>1</v>
      </c>
      <c r="H201" t="s">
        <v>1278</v>
      </c>
      <c r="I201" t="s">
        <v>1282</v>
      </c>
      <c r="J201" t="s">
        <v>975</v>
      </c>
      <c r="K201">
        <v>0</v>
      </c>
      <c r="L201">
        <v>1</v>
      </c>
    </row>
    <row r="202" spans="1:12" x14ac:dyDescent="0.25">
      <c r="A202" s="134" t="s">
        <v>1281</v>
      </c>
      <c r="B202" s="134" t="s">
        <v>925</v>
      </c>
      <c r="C202" s="137" t="s">
        <v>853</v>
      </c>
      <c r="D202" s="135">
        <v>2.4700000000000002</v>
      </c>
      <c r="E202" s="135">
        <v>0.8</v>
      </c>
      <c r="H202" t="s">
        <v>1283</v>
      </c>
      <c r="I202" t="s">
        <v>872</v>
      </c>
      <c r="J202" t="s">
        <v>1235</v>
      </c>
      <c r="K202">
        <v>4.6500000000000004</v>
      </c>
      <c r="L202">
        <v>1</v>
      </c>
    </row>
    <row r="203" spans="1:12" x14ac:dyDescent="0.25">
      <c r="A203" s="134" t="s">
        <v>1281</v>
      </c>
      <c r="B203" s="134" t="s">
        <v>978</v>
      </c>
      <c r="C203" s="137" t="s">
        <v>995</v>
      </c>
      <c r="D203" s="135">
        <v>6.23</v>
      </c>
      <c r="E203" s="135">
        <v>1</v>
      </c>
      <c r="H203" t="s">
        <v>1283</v>
      </c>
      <c r="I203" t="s">
        <v>1284</v>
      </c>
      <c r="J203" t="s">
        <v>910</v>
      </c>
      <c r="K203">
        <v>0</v>
      </c>
      <c r="L203">
        <v>1.1000000000000001</v>
      </c>
    </row>
    <row r="204" spans="1:12" x14ac:dyDescent="0.25">
      <c r="A204" s="134" t="s">
        <v>1281</v>
      </c>
      <c r="B204" s="134" t="s">
        <v>973</v>
      </c>
      <c r="C204" s="137" t="s">
        <v>860</v>
      </c>
      <c r="D204" s="135">
        <v>2.77</v>
      </c>
      <c r="E204" s="135">
        <v>1</v>
      </c>
      <c r="H204" t="s">
        <v>1283</v>
      </c>
      <c r="I204" t="s">
        <v>1005</v>
      </c>
      <c r="J204" t="s">
        <v>975</v>
      </c>
      <c r="K204">
        <v>7.17</v>
      </c>
      <c r="L204">
        <v>1.1000000000000001</v>
      </c>
    </row>
    <row r="205" spans="1:12" ht="30" x14ac:dyDescent="0.25">
      <c r="A205" s="134" t="s">
        <v>1281</v>
      </c>
      <c r="B205" s="134" t="s">
        <v>921</v>
      </c>
      <c r="C205" s="137" t="s">
        <v>866</v>
      </c>
      <c r="D205" s="135">
        <v>6.2</v>
      </c>
      <c r="E205" s="135">
        <v>1</v>
      </c>
      <c r="H205" t="s">
        <v>1283</v>
      </c>
      <c r="I205" t="s">
        <v>898</v>
      </c>
      <c r="J205" t="s">
        <v>868</v>
      </c>
      <c r="K205">
        <v>2.2599999999999998</v>
      </c>
      <c r="L205">
        <v>1</v>
      </c>
    </row>
    <row r="206" spans="1:12" x14ac:dyDescent="0.25">
      <c r="A206" s="134" t="s">
        <v>1281</v>
      </c>
      <c r="B206" s="134" t="s">
        <v>875</v>
      </c>
      <c r="C206" s="137" t="s">
        <v>871</v>
      </c>
      <c r="D206" s="135">
        <v>5.9</v>
      </c>
      <c r="E206" s="135">
        <v>1</v>
      </c>
      <c r="H206" t="s">
        <v>1283</v>
      </c>
      <c r="I206" t="s">
        <v>918</v>
      </c>
      <c r="J206" t="s">
        <v>873</v>
      </c>
      <c r="K206">
        <v>2.92</v>
      </c>
      <c r="L206">
        <v>1</v>
      </c>
    </row>
    <row r="207" spans="1:12" x14ac:dyDescent="0.25">
      <c r="A207" s="134" t="s">
        <v>1281</v>
      </c>
      <c r="B207" s="134" t="s">
        <v>956</v>
      </c>
      <c r="C207" s="137" t="s">
        <v>871</v>
      </c>
      <c r="D207" s="135">
        <v>4.0599999999999996</v>
      </c>
      <c r="E207" s="135">
        <v>0.8</v>
      </c>
      <c r="H207" t="s">
        <v>1285</v>
      </c>
      <c r="I207" t="s">
        <v>872</v>
      </c>
      <c r="J207" t="s">
        <v>1286</v>
      </c>
      <c r="K207">
        <v>4.6500000000000004</v>
      </c>
      <c r="L207">
        <v>1.1000000000000001</v>
      </c>
    </row>
    <row r="208" spans="1:12" x14ac:dyDescent="0.25">
      <c r="A208" s="134" t="s">
        <v>1287</v>
      </c>
      <c r="B208" s="134" t="s">
        <v>847</v>
      </c>
      <c r="C208" s="137" t="s">
        <v>1243</v>
      </c>
      <c r="D208" s="135">
        <v>5.83</v>
      </c>
      <c r="E208" s="135">
        <v>1.1000000000000001</v>
      </c>
      <c r="H208" t="s">
        <v>1285</v>
      </c>
      <c r="I208" t="s">
        <v>1005</v>
      </c>
      <c r="J208" t="s">
        <v>858</v>
      </c>
      <c r="K208">
        <v>7.17</v>
      </c>
      <c r="L208">
        <v>1</v>
      </c>
    </row>
    <row r="209" spans="1:12" x14ac:dyDescent="0.25">
      <c r="A209" s="134" t="s">
        <v>1287</v>
      </c>
      <c r="B209" s="134" t="s">
        <v>1009</v>
      </c>
      <c r="C209" s="137" t="s">
        <v>911</v>
      </c>
      <c r="D209" s="135">
        <v>1.98</v>
      </c>
      <c r="E209" s="135">
        <v>0.8</v>
      </c>
      <c r="H209" t="s">
        <v>1285</v>
      </c>
      <c r="I209" t="s">
        <v>898</v>
      </c>
      <c r="J209" t="s">
        <v>868</v>
      </c>
      <c r="K209">
        <v>2.2599999999999998</v>
      </c>
      <c r="L209">
        <v>1</v>
      </c>
    </row>
    <row r="210" spans="1:12" ht="30" x14ac:dyDescent="0.25">
      <c r="A210" s="134" t="s">
        <v>1287</v>
      </c>
      <c r="B210" s="134" t="s">
        <v>921</v>
      </c>
      <c r="C210" s="137" t="s">
        <v>995</v>
      </c>
      <c r="D210" s="135">
        <v>6.2</v>
      </c>
      <c r="E210" s="135">
        <v>1</v>
      </c>
      <c r="H210" t="s">
        <v>1285</v>
      </c>
      <c r="I210" t="s">
        <v>1284</v>
      </c>
      <c r="J210" t="s">
        <v>873</v>
      </c>
      <c r="K210">
        <v>0</v>
      </c>
      <c r="L210">
        <v>1</v>
      </c>
    </row>
    <row r="211" spans="1:12" x14ac:dyDescent="0.25">
      <c r="A211" s="134" t="s">
        <v>1287</v>
      </c>
      <c r="B211" s="134" t="s">
        <v>917</v>
      </c>
      <c r="C211" s="137" t="s">
        <v>866</v>
      </c>
      <c r="D211" s="135">
        <v>2.92</v>
      </c>
      <c r="E211" s="135">
        <v>1</v>
      </c>
      <c r="H211" t="s">
        <v>1285</v>
      </c>
      <c r="I211" t="s">
        <v>920</v>
      </c>
      <c r="J211" t="s">
        <v>880</v>
      </c>
      <c r="K211">
        <v>0</v>
      </c>
      <c r="L211">
        <v>1</v>
      </c>
    </row>
    <row r="212" spans="1:12" x14ac:dyDescent="0.25">
      <c r="A212" s="134" t="s">
        <v>1287</v>
      </c>
      <c r="B212" s="134" t="s">
        <v>973</v>
      </c>
      <c r="C212" s="137" t="s">
        <v>866</v>
      </c>
      <c r="D212" s="135">
        <v>2.77</v>
      </c>
      <c r="E212" s="135">
        <v>1</v>
      </c>
      <c r="H212" t="s">
        <v>1285</v>
      </c>
      <c r="I212" t="s">
        <v>918</v>
      </c>
      <c r="J212" t="s">
        <v>880</v>
      </c>
      <c r="K212">
        <v>2.92</v>
      </c>
      <c r="L212">
        <v>1</v>
      </c>
    </row>
    <row r="213" spans="1:12" x14ac:dyDescent="0.25">
      <c r="A213" s="134" t="s">
        <v>1287</v>
      </c>
      <c r="B213" s="134" t="s">
        <v>978</v>
      </c>
      <c r="C213" s="137" t="s">
        <v>871</v>
      </c>
      <c r="D213" s="135">
        <v>6.23</v>
      </c>
      <c r="E213" s="135">
        <v>1</v>
      </c>
      <c r="H213" t="s">
        <v>1288</v>
      </c>
      <c r="I213" t="s">
        <v>850</v>
      </c>
      <c r="J213" t="s">
        <v>1289</v>
      </c>
      <c r="K213">
        <v>5.83</v>
      </c>
      <c r="L213">
        <v>1.1000000000000001</v>
      </c>
    </row>
    <row r="214" spans="1:12" x14ac:dyDescent="0.25">
      <c r="A214" s="134" t="s">
        <v>1290</v>
      </c>
      <c r="B214" s="134" t="s">
        <v>955</v>
      </c>
      <c r="C214" s="137" t="s">
        <v>1125</v>
      </c>
      <c r="D214" s="135">
        <v>3.11</v>
      </c>
      <c r="E214" s="135">
        <v>0.8</v>
      </c>
      <c r="H214" t="s">
        <v>1288</v>
      </c>
      <c r="I214" t="s">
        <v>922</v>
      </c>
      <c r="J214" t="s">
        <v>1291</v>
      </c>
      <c r="K214">
        <v>6.2</v>
      </c>
      <c r="L214">
        <v>1</v>
      </c>
    </row>
    <row r="215" spans="1:12" x14ac:dyDescent="0.25">
      <c r="A215" s="134" t="s">
        <v>1290</v>
      </c>
      <c r="B215" s="134" t="s">
        <v>917</v>
      </c>
      <c r="C215" s="137" t="s">
        <v>1292</v>
      </c>
      <c r="D215" s="135">
        <v>2.92</v>
      </c>
      <c r="E215" s="135">
        <v>1</v>
      </c>
      <c r="H215" t="s">
        <v>1288</v>
      </c>
      <c r="I215" t="s">
        <v>1016</v>
      </c>
      <c r="J215" t="s">
        <v>914</v>
      </c>
      <c r="K215">
        <v>6.23</v>
      </c>
      <c r="L215">
        <v>1</v>
      </c>
    </row>
    <row r="216" spans="1:12" ht="30" x14ac:dyDescent="0.25">
      <c r="A216" s="134" t="s">
        <v>1290</v>
      </c>
      <c r="B216" s="134" t="s">
        <v>921</v>
      </c>
      <c r="C216" s="137" t="s">
        <v>860</v>
      </c>
      <c r="D216" s="135">
        <v>6.2</v>
      </c>
      <c r="E216" s="135">
        <v>1.1000000000000001</v>
      </c>
      <c r="H216" t="s">
        <v>1288</v>
      </c>
      <c r="I216" t="s">
        <v>876</v>
      </c>
      <c r="J216" t="s">
        <v>873</v>
      </c>
      <c r="K216">
        <v>5.9</v>
      </c>
      <c r="L216">
        <v>1</v>
      </c>
    </row>
    <row r="217" spans="1:12" x14ac:dyDescent="0.25">
      <c r="A217" s="134" t="s">
        <v>1290</v>
      </c>
      <c r="B217" s="134" t="s">
        <v>847</v>
      </c>
      <c r="C217" s="137" t="s">
        <v>860</v>
      </c>
      <c r="D217" s="135">
        <v>5.83</v>
      </c>
      <c r="E217" s="135">
        <v>1</v>
      </c>
      <c r="H217" t="s">
        <v>1293</v>
      </c>
      <c r="I217" t="s">
        <v>850</v>
      </c>
      <c r="J217" t="s">
        <v>1289</v>
      </c>
      <c r="K217">
        <v>5.83</v>
      </c>
      <c r="L217">
        <v>1.1000000000000001</v>
      </c>
    </row>
    <row r="218" spans="1:12" x14ac:dyDescent="0.25">
      <c r="A218" s="134" t="s">
        <v>1290</v>
      </c>
      <c r="B218" s="134" t="s">
        <v>978</v>
      </c>
      <c r="C218" s="137" t="s">
        <v>871</v>
      </c>
      <c r="D218" s="135">
        <v>6.23</v>
      </c>
      <c r="E218" s="135">
        <v>1</v>
      </c>
      <c r="H218" t="s">
        <v>1293</v>
      </c>
      <c r="I218" t="s">
        <v>918</v>
      </c>
      <c r="J218" t="s">
        <v>855</v>
      </c>
      <c r="K218">
        <v>2.92</v>
      </c>
      <c r="L218">
        <v>1</v>
      </c>
    </row>
    <row r="219" spans="1:12" hidden="1" x14ac:dyDescent="0.25">
      <c r="A219" s="134" t="s">
        <v>1294</v>
      </c>
      <c r="B219" s="134" t="s">
        <v>917</v>
      </c>
      <c r="C219" s="137" t="s">
        <v>1295</v>
      </c>
      <c r="D219" s="135">
        <v>2.92</v>
      </c>
      <c r="E219" s="135">
        <v>1</v>
      </c>
      <c r="H219" t="s">
        <v>1293</v>
      </c>
      <c r="I219" t="s">
        <v>934</v>
      </c>
      <c r="J219" t="s">
        <v>914</v>
      </c>
      <c r="K219">
        <v>5.08</v>
      </c>
      <c r="L219">
        <v>1</v>
      </c>
    </row>
    <row r="220" spans="1:12" hidden="1" x14ac:dyDescent="0.25">
      <c r="A220" s="134" t="s">
        <v>1294</v>
      </c>
      <c r="B220" s="134" t="s">
        <v>1232</v>
      </c>
      <c r="C220" s="137" t="s">
        <v>1156</v>
      </c>
      <c r="D220" s="135">
        <v>4.03</v>
      </c>
      <c r="E220" s="135">
        <v>1</v>
      </c>
      <c r="H220" t="s">
        <v>1293</v>
      </c>
      <c r="I220" t="s">
        <v>557</v>
      </c>
      <c r="J220" t="s">
        <v>916</v>
      </c>
      <c r="K220">
        <v>2.0299999999999998</v>
      </c>
      <c r="L220">
        <v>1</v>
      </c>
    </row>
    <row r="221" spans="1:12" hidden="1" x14ac:dyDescent="0.25">
      <c r="A221" s="134" t="s">
        <v>1294</v>
      </c>
      <c r="B221" s="134" t="s">
        <v>1083</v>
      </c>
      <c r="C221" s="137" t="s">
        <v>933</v>
      </c>
      <c r="D221" s="135">
        <v>6.43</v>
      </c>
      <c r="E221" s="135">
        <v>1</v>
      </c>
      <c r="H221" t="s">
        <v>1293</v>
      </c>
      <c r="I221" t="s">
        <v>250</v>
      </c>
      <c r="J221" t="s">
        <v>858</v>
      </c>
      <c r="K221">
        <v>3.11</v>
      </c>
      <c r="L221">
        <v>0.8</v>
      </c>
    </row>
    <row r="222" spans="1:12" ht="30" hidden="1" x14ac:dyDescent="0.25">
      <c r="A222" s="134" t="s">
        <v>1294</v>
      </c>
      <c r="B222" s="134" t="s">
        <v>921</v>
      </c>
      <c r="C222" s="137" t="s">
        <v>860</v>
      </c>
      <c r="D222" s="135">
        <v>6.2</v>
      </c>
      <c r="E222" s="135">
        <v>1</v>
      </c>
      <c r="H222" t="s">
        <v>1293</v>
      </c>
      <c r="I222" t="s">
        <v>872</v>
      </c>
      <c r="J222" t="s">
        <v>868</v>
      </c>
      <c r="K222">
        <v>4.6500000000000004</v>
      </c>
      <c r="L222">
        <v>1</v>
      </c>
    </row>
    <row r="223" spans="1:12" hidden="1" x14ac:dyDescent="0.25">
      <c r="A223" s="134" t="s">
        <v>1294</v>
      </c>
      <c r="B223" s="134" t="s">
        <v>865</v>
      </c>
      <c r="C223" s="137" t="s">
        <v>866</v>
      </c>
      <c r="D223" s="135">
        <v>2.36</v>
      </c>
      <c r="E223" s="135">
        <v>1</v>
      </c>
      <c r="H223" t="s">
        <v>1293</v>
      </c>
      <c r="I223" t="s">
        <v>867</v>
      </c>
      <c r="J223" t="s">
        <v>868</v>
      </c>
      <c r="K223">
        <v>2.36</v>
      </c>
      <c r="L223">
        <v>1</v>
      </c>
    </row>
    <row r="224" spans="1:12" hidden="1" x14ac:dyDescent="0.25">
      <c r="A224" s="134" t="s">
        <v>1294</v>
      </c>
      <c r="B224" s="134" t="s">
        <v>1041</v>
      </c>
      <c r="C224" s="137" t="s">
        <v>866</v>
      </c>
      <c r="D224" s="135">
        <v>3.6</v>
      </c>
      <c r="E224" s="135">
        <v>0.8</v>
      </c>
      <c r="H224" t="s">
        <v>1293</v>
      </c>
      <c r="I224" t="s">
        <v>922</v>
      </c>
      <c r="J224" t="s">
        <v>868</v>
      </c>
      <c r="K224">
        <v>6.2</v>
      </c>
      <c r="L224">
        <v>1</v>
      </c>
    </row>
    <row r="225" spans="1:12" hidden="1" x14ac:dyDescent="0.25">
      <c r="A225" s="134" t="s">
        <v>1294</v>
      </c>
      <c r="B225" s="134" t="s">
        <v>897</v>
      </c>
      <c r="C225" s="137" t="s">
        <v>878</v>
      </c>
      <c r="D225" s="135">
        <v>2.2599999999999998</v>
      </c>
      <c r="E225" s="135">
        <v>1</v>
      </c>
      <c r="H225" t="s">
        <v>1293</v>
      </c>
      <c r="I225" t="s">
        <v>245</v>
      </c>
      <c r="J225" t="s">
        <v>873</v>
      </c>
      <c r="K225">
        <v>2.4700000000000002</v>
      </c>
      <c r="L225">
        <v>0.8</v>
      </c>
    </row>
    <row r="226" spans="1:12" hidden="1" x14ac:dyDescent="0.25">
      <c r="A226" s="134" t="s">
        <v>1294</v>
      </c>
      <c r="B226" s="134" t="s">
        <v>847</v>
      </c>
      <c r="C226" s="137" t="s">
        <v>878</v>
      </c>
      <c r="D226" s="135">
        <v>5.83</v>
      </c>
      <c r="E226" s="135">
        <v>1</v>
      </c>
      <c r="H226" t="s">
        <v>1293</v>
      </c>
      <c r="I226" t="s">
        <v>249</v>
      </c>
      <c r="J226" t="s">
        <v>873</v>
      </c>
      <c r="K226">
        <v>3.62</v>
      </c>
      <c r="L226">
        <v>0.8</v>
      </c>
    </row>
    <row r="227" spans="1:12" hidden="1" x14ac:dyDescent="0.25">
      <c r="A227" s="134" t="s">
        <v>1294</v>
      </c>
      <c r="B227" s="134" t="s">
        <v>907</v>
      </c>
      <c r="C227" s="137" t="s">
        <v>878</v>
      </c>
      <c r="D227" s="135">
        <v>5.45</v>
      </c>
      <c r="E227" s="135">
        <v>1</v>
      </c>
      <c r="H227" t="s">
        <v>1293</v>
      </c>
      <c r="I227" t="s">
        <v>898</v>
      </c>
      <c r="J227" t="s">
        <v>873</v>
      </c>
      <c r="K227">
        <v>2.2599999999999998</v>
      </c>
      <c r="L227">
        <v>1</v>
      </c>
    </row>
    <row r="228" spans="1:12" hidden="1" x14ac:dyDescent="0.25">
      <c r="A228" s="134" t="s">
        <v>1294</v>
      </c>
      <c r="B228" s="134" t="s">
        <v>978</v>
      </c>
      <c r="C228" s="137" t="s">
        <v>878</v>
      </c>
      <c r="D228" s="135">
        <v>6.23</v>
      </c>
      <c r="E228" s="135">
        <v>1</v>
      </c>
      <c r="H228" t="s">
        <v>1123</v>
      </c>
      <c r="I228" t="s">
        <v>850</v>
      </c>
      <c r="J228" t="s">
        <v>1296</v>
      </c>
      <c r="K228">
        <v>5.83</v>
      </c>
      <c r="L228">
        <v>1</v>
      </c>
    </row>
    <row r="229" spans="1:12" hidden="1" x14ac:dyDescent="0.25">
      <c r="A229" s="134" t="s">
        <v>1294</v>
      </c>
      <c r="B229" s="134" t="s">
        <v>925</v>
      </c>
      <c r="C229" s="137" t="s">
        <v>878</v>
      </c>
      <c r="D229" s="135">
        <v>2.4700000000000002</v>
      </c>
      <c r="E229" s="135">
        <v>0.8</v>
      </c>
      <c r="H229" t="s">
        <v>1123</v>
      </c>
      <c r="I229" t="s">
        <v>922</v>
      </c>
      <c r="J229" t="s">
        <v>1297</v>
      </c>
      <c r="K229">
        <v>6.2</v>
      </c>
      <c r="L229">
        <v>1</v>
      </c>
    </row>
    <row r="230" spans="1:12" x14ac:dyDescent="0.25">
      <c r="A230" s="134" t="s">
        <v>1132</v>
      </c>
      <c r="B230" s="134" t="s">
        <v>847</v>
      </c>
      <c r="C230" s="137" t="s">
        <v>1298</v>
      </c>
      <c r="D230" s="135">
        <v>5.83</v>
      </c>
      <c r="E230" s="135">
        <v>1.67</v>
      </c>
      <c r="H230" t="s">
        <v>1123</v>
      </c>
      <c r="I230" t="s">
        <v>1229</v>
      </c>
      <c r="J230" t="s">
        <v>1297</v>
      </c>
      <c r="K230">
        <v>2.77</v>
      </c>
      <c r="L230">
        <v>1</v>
      </c>
    </row>
    <row r="231" spans="1:12" x14ac:dyDescent="0.25">
      <c r="A231" s="134" t="s">
        <v>1132</v>
      </c>
      <c r="B231" s="134" t="s">
        <v>973</v>
      </c>
      <c r="C231" s="137" t="s">
        <v>866</v>
      </c>
      <c r="D231" s="135">
        <v>2.77</v>
      </c>
      <c r="E231" s="135">
        <v>1</v>
      </c>
      <c r="H231" t="s">
        <v>1123</v>
      </c>
      <c r="I231" t="s">
        <v>876</v>
      </c>
      <c r="J231" t="s">
        <v>914</v>
      </c>
      <c r="K231">
        <v>5.9</v>
      </c>
      <c r="L231">
        <v>1</v>
      </c>
    </row>
    <row r="232" spans="1:12" x14ac:dyDescent="0.25">
      <c r="A232" s="134" t="s">
        <v>1132</v>
      </c>
      <c r="B232" s="134" t="s">
        <v>1299</v>
      </c>
      <c r="C232" s="137" t="s">
        <v>871</v>
      </c>
      <c r="D232" s="135">
        <v>3.07</v>
      </c>
      <c r="E232" s="135">
        <v>0.8</v>
      </c>
      <c r="H232" t="s">
        <v>1123</v>
      </c>
      <c r="I232" t="s">
        <v>1016</v>
      </c>
      <c r="J232" t="s">
        <v>858</v>
      </c>
      <c r="K232">
        <v>6.23</v>
      </c>
      <c r="L232">
        <v>1</v>
      </c>
    </row>
    <row r="233" spans="1:12" ht="30" x14ac:dyDescent="0.25">
      <c r="A233" s="134" t="s">
        <v>1132</v>
      </c>
      <c r="B233" s="134" t="s">
        <v>1099</v>
      </c>
      <c r="C233" s="137" t="s">
        <v>871</v>
      </c>
      <c r="D233" s="135">
        <v>2.6</v>
      </c>
      <c r="E233" s="135">
        <v>1</v>
      </c>
      <c r="H233" t="s">
        <v>1123</v>
      </c>
      <c r="I233" t="s">
        <v>909</v>
      </c>
      <c r="J233" t="s">
        <v>880</v>
      </c>
      <c r="K233">
        <v>5.45</v>
      </c>
      <c r="L233">
        <v>1</v>
      </c>
    </row>
    <row r="234" spans="1:12" x14ac:dyDescent="0.25">
      <c r="A234" s="134" t="s">
        <v>1300</v>
      </c>
      <c r="B234" s="134" t="s">
        <v>847</v>
      </c>
      <c r="C234" s="137" t="s">
        <v>1183</v>
      </c>
      <c r="D234" s="135">
        <v>5.83</v>
      </c>
      <c r="E234" s="135">
        <v>1.19</v>
      </c>
      <c r="H234" t="s">
        <v>1123</v>
      </c>
      <c r="I234" t="s">
        <v>920</v>
      </c>
      <c r="J234" t="s">
        <v>880</v>
      </c>
      <c r="K234">
        <v>0</v>
      </c>
      <c r="L234">
        <v>1</v>
      </c>
    </row>
    <row r="235" spans="1:12" x14ac:dyDescent="0.25">
      <c r="A235" s="134" t="s">
        <v>1300</v>
      </c>
      <c r="B235" s="134" t="s">
        <v>1061</v>
      </c>
      <c r="C235" s="137" t="s">
        <v>962</v>
      </c>
      <c r="D235" s="135">
        <v>3.74</v>
      </c>
      <c r="E235" s="135">
        <v>1</v>
      </c>
      <c r="H235" t="s">
        <v>1128</v>
      </c>
      <c r="I235" t="s">
        <v>850</v>
      </c>
      <c r="J235" t="s">
        <v>1067</v>
      </c>
      <c r="K235">
        <v>5.83</v>
      </c>
      <c r="L235">
        <v>1</v>
      </c>
    </row>
    <row r="236" spans="1:12" x14ac:dyDescent="0.25">
      <c r="A236" s="134" t="s">
        <v>1300</v>
      </c>
      <c r="B236" s="134" t="s">
        <v>973</v>
      </c>
      <c r="C236" s="137" t="s">
        <v>853</v>
      </c>
      <c r="D236" s="135">
        <v>2.77</v>
      </c>
      <c r="E236" s="135">
        <v>1</v>
      </c>
      <c r="H236" t="s">
        <v>1128</v>
      </c>
      <c r="I236" t="s">
        <v>884</v>
      </c>
      <c r="J236" t="s">
        <v>914</v>
      </c>
      <c r="K236">
        <v>5.75</v>
      </c>
      <c r="L236">
        <v>1</v>
      </c>
    </row>
    <row r="237" spans="1:12" x14ac:dyDescent="0.25">
      <c r="A237" s="134" t="s">
        <v>1300</v>
      </c>
      <c r="B237" s="134" t="s">
        <v>897</v>
      </c>
      <c r="C237" s="137" t="s">
        <v>853</v>
      </c>
      <c r="D237" s="135">
        <v>2.2599999999999998</v>
      </c>
      <c r="E237" s="135">
        <v>1</v>
      </c>
      <c r="H237" t="s">
        <v>1128</v>
      </c>
      <c r="I237" t="s">
        <v>918</v>
      </c>
      <c r="J237" t="s">
        <v>916</v>
      </c>
      <c r="K237">
        <v>2.92</v>
      </c>
      <c r="L237">
        <v>1</v>
      </c>
    </row>
    <row r="238" spans="1:12" ht="30" x14ac:dyDescent="0.25">
      <c r="A238" s="134" t="s">
        <v>1300</v>
      </c>
      <c r="B238" s="134" t="s">
        <v>921</v>
      </c>
      <c r="C238" s="137" t="s">
        <v>857</v>
      </c>
      <c r="D238" s="135">
        <v>6.2</v>
      </c>
      <c r="E238" s="135">
        <v>1</v>
      </c>
      <c r="H238" t="s">
        <v>1128</v>
      </c>
      <c r="I238" t="s">
        <v>1203</v>
      </c>
      <c r="J238" t="s">
        <v>916</v>
      </c>
      <c r="K238">
        <v>6.2</v>
      </c>
      <c r="L238">
        <v>1</v>
      </c>
    </row>
    <row r="239" spans="1:12" x14ac:dyDescent="0.25">
      <c r="A239" s="134" t="s">
        <v>1300</v>
      </c>
      <c r="B239" s="134" t="s">
        <v>955</v>
      </c>
      <c r="C239" s="137" t="s">
        <v>857</v>
      </c>
      <c r="D239" s="135">
        <v>3.11</v>
      </c>
      <c r="E239" s="135">
        <v>0.8</v>
      </c>
      <c r="H239" t="s">
        <v>1128</v>
      </c>
      <c r="I239" t="s">
        <v>934</v>
      </c>
      <c r="J239" t="s">
        <v>858</v>
      </c>
      <c r="K239">
        <v>5.08</v>
      </c>
      <c r="L239">
        <v>1</v>
      </c>
    </row>
    <row r="240" spans="1:12" x14ac:dyDescent="0.25">
      <c r="A240" s="134" t="s">
        <v>1300</v>
      </c>
      <c r="B240" s="134" t="s">
        <v>1145</v>
      </c>
      <c r="C240" s="137" t="s">
        <v>860</v>
      </c>
      <c r="D240" s="135">
        <v>2.81</v>
      </c>
      <c r="E240" s="135">
        <v>0.8</v>
      </c>
      <c r="H240" t="s">
        <v>1128</v>
      </c>
      <c r="I240" t="s">
        <v>260</v>
      </c>
      <c r="J240" t="s">
        <v>873</v>
      </c>
      <c r="K240">
        <v>2.5</v>
      </c>
      <c r="L240">
        <v>0.8</v>
      </c>
    </row>
    <row r="241" spans="1:12" x14ac:dyDescent="0.25">
      <c r="A241" s="134" t="s">
        <v>1300</v>
      </c>
      <c r="B241" s="134" t="s">
        <v>925</v>
      </c>
      <c r="C241" s="137" t="s">
        <v>871</v>
      </c>
      <c r="D241" s="135">
        <v>2.4700000000000002</v>
      </c>
      <c r="E241" s="135">
        <v>0.8</v>
      </c>
      <c r="H241" t="s">
        <v>1128</v>
      </c>
      <c r="I241" t="s">
        <v>245</v>
      </c>
      <c r="J241" t="s">
        <v>873</v>
      </c>
      <c r="K241">
        <v>2.4700000000000002</v>
      </c>
      <c r="L241">
        <v>0.8</v>
      </c>
    </row>
    <row r="242" spans="1:12" x14ac:dyDescent="0.25">
      <c r="A242" s="134" t="s">
        <v>1300</v>
      </c>
      <c r="B242" s="134" t="s">
        <v>891</v>
      </c>
      <c r="C242" s="137" t="s">
        <v>871</v>
      </c>
      <c r="D242" s="135">
        <v>5.3</v>
      </c>
      <c r="E242" s="135">
        <v>1</v>
      </c>
      <c r="H242" t="s">
        <v>1128</v>
      </c>
      <c r="I242" t="s">
        <v>909</v>
      </c>
      <c r="J242" t="s">
        <v>873</v>
      </c>
      <c r="K242">
        <v>5.45</v>
      </c>
      <c r="L242">
        <v>1</v>
      </c>
    </row>
    <row r="243" spans="1:12" x14ac:dyDescent="0.25">
      <c r="A243" s="134" t="s">
        <v>1300</v>
      </c>
      <c r="B243" s="134" t="s">
        <v>932</v>
      </c>
      <c r="C243" s="137" t="s">
        <v>871</v>
      </c>
      <c r="D243" s="135">
        <v>5.08</v>
      </c>
      <c r="E243" s="135">
        <v>1</v>
      </c>
      <c r="H243" t="s">
        <v>1128</v>
      </c>
      <c r="I243" t="s">
        <v>1229</v>
      </c>
      <c r="J243" t="s">
        <v>873</v>
      </c>
      <c r="K243">
        <v>2.77</v>
      </c>
      <c r="L243">
        <v>1</v>
      </c>
    </row>
    <row r="244" spans="1:12" x14ac:dyDescent="0.25">
      <c r="A244" s="134" t="s">
        <v>1300</v>
      </c>
      <c r="B244" s="134" t="s">
        <v>1076</v>
      </c>
      <c r="C244" s="137" t="s">
        <v>871</v>
      </c>
      <c r="D244" s="135">
        <v>4.17</v>
      </c>
      <c r="E244" s="135">
        <v>0.8</v>
      </c>
      <c r="H244" t="s">
        <v>1128</v>
      </c>
      <c r="I244" t="s">
        <v>1133</v>
      </c>
      <c r="J244" t="s">
        <v>873</v>
      </c>
      <c r="K244">
        <v>6.98</v>
      </c>
      <c r="L244">
        <v>1</v>
      </c>
    </row>
    <row r="245" spans="1:12" x14ac:dyDescent="0.25">
      <c r="A245" s="134" t="s">
        <v>1300</v>
      </c>
      <c r="B245" s="134" t="s">
        <v>1196</v>
      </c>
      <c r="C245" s="137" t="s">
        <v>878</v>
      </c>
      <c r="D245" s="135">
        <v>2.19</v>
      </c>
      <c r="E245" s="135">
        <v>0.8</v>
      </c>
      <c r="H245" t="s">
        <v>1128</v>
      </c>
      <c r="I245" t="s">
        <v>1071</v>
      </c>
      <c r="J245" t="s">
        <v>873</v>
      </c>
      <c r="K245">
        <v>3.74</v>
      </c>
      <c r="L245">
        <v>1</v>
      </c>
    </row>
    <row r="246" spans="1:12" x14ac:dyDescent="0.25">
      <c r="A246" s="134" t="s">
        <v>1301</v>
      </c>
      <c r="B246" s="134" t="s">
        <v>870</v>
      </c>
      <c r="C246" s="137" t="s">
        <v>1302</v>
      </c>
      <c r="D246" s="135">
        <v>4.6500000000000004</v>
      </c>
      <c r="E246" s="135">
        <v>1</v>
      </c>
      <c r="H246" t="s">
        <v>1136</v>
      </c>
      <c r="I246" t="s">
        <v>850</v>
      </c>
      <c r="J246" t="s">
        <v>1303</v>
      </c>
      <c r="K246">
        <v>5.83</v>
      </c>
      <c r="L246">
        <v>1.1000000000000001</v>
      </c>
    </row>
    <row r="247" spans="1:12" x14ac:dyDescent="0.25">
      <c r="A247" s="134" t="s">
        <v>1301</v>
      </c>
      <c r="B247" s="134" t="s">
        <v>1015</v>
      </c>
      <c r="C247" s="137" t="s">
        <v>995</v>
      </c>
      <c r="D247" s="135">
        <v>7.17</v>
      </c>
      <c r="E247" s="135">
        <v>1</v>
      </c>
      <c r="H247" t="s">
        <v>1136</v>
      </c>
      <c r="I247" t="s">
        <v>872</v>
      </c>
      <c r="J247" t="s">
        <v>935</v>
      </c>
      <c r="K247">
        <v>4.6500000000000004</v>
      </c>
      <c r="L247">
        <v>1</v>
      </c>
    </row>
    <row r="248" spans="1:12" x14ac:dyDescent="0.25">
      <c r="A248" s="134" t="s">
        <v>1301</v>
      </c>
      <c r="B248" s="134" t="s">
        <v>897</v>
      </c>
      <c r="C248" s="137" t="s">
        <v>866</v>
      </c>
      <c r="D248" s="135">
        <v>2.2599999999999998</v>
      </c>
      <c r="E248" s="135">
        <v>1</v>
      </c>
      <c r="H248" t="s">
        <v>1136</v>
      </c>
      <c r="I248" t="s">
        <v>922</v>
      </c>
      <c r="J248" t="s">
        <v>1113</v>
      </c>
      <c r="K248">
        <v>6.2</v>
      </c>
      <c r="L248">
        <v>1</v>
      </c>
    </row>
    <row r="249" spans="1:12" ht="30" x14ac:dyDescent="0.25">
      <c r="A249" s="134" t="s">
        <v>1301</v>
      </c>
      <c r="B249" s="134" t="s">
        <v>921</v>
      </c>
      <c r="C249" s="137" t="s">
        <v>871</v>
      </c>
      <c r="D249" s="135">
        <v>6.2</v>
      </c>
      <c r="E249" s="135">
        <v>1.1000000000000001</v>
      </c>
      <c r="H249" t="s">
        <v>1136</v>
      </c>
      <c r="I249" t="s">
        <v>918</v>
      </c>
      <c r="J249" t="s">
        <v>975</v>
      </c>
      <c r="K249">
        <v>2.92</v>
      </c>
      <c r="L249">
        <v>1</v>
      </c>
    </row>
    <row r="250" spans="1:12" hidden="1" x14ac:dyDescent="0.25">
      <c r="A250" s="134" t="s">
        <v>1134</v>
      </c>
      <c r="B250" s="134" t="s">
        <v>847</v>
      </c>
      <c r="C250" s="137" t="s">
        <v>1125</v>
      </c>
      <c r="D250" s="135">
        <v>5.83</v>
      </c>
      <c r="E250" s="135">
        <v>1.1000000000000001</v>
      </c>
      <c r="H250" t="s">
        <v>1136</v>
      </c>
      <c r="I250" t="s">
        <v>934</v>
      </c>
      <c r="J250" t="s">
        <v>862</v>
      </c>
      <c r="K250">
        <v>5.08</v>
      </c>
      <c r="L250">
        <v>1</v>
      </c>
    </row>
    <row r="251" spans="1:12" hidden="1" x14ac:dyDescent="0.25">
      <c r="A251" s="134" t="s">
        <v>1134</v>
      </c>
      <c r="B251" s="134" t="s">
        <v>973</v>
      </c>
      <c r="C251" s="137" t="s">
        <v>913</v>
      </c>
      <c r="D251" s="135">
        <v>2.77</v>
      </c>
      <c r="E251" s="135">
        <v>1</v>
      </c>
      <c r="H251" t="s">
        <v>1136</v>
      </c>
      <c r="I251" t="s">
        <v>1229</v>
      </c>
      <c r="J251" t="s">
        <v>868</v>
      </c>
      <c r="K251">
        <v>2.77</v>
      </c>
      <c r="L251">
        <v>1</v>
      </c>
    </row>
    <row r="252" spans="1:12" hidden="1" x14ac:dyDescent="0.25">
      <c r="A252" s="134" t="s">
        <v>1134</v>
      </c>
      <c r="B252" s="134" t="s">
        <v>907</v>
      </c>
      <c r="C252" s="137" t="s">
        <v>995</v>
      </c>
      <c r="D252" s="135">
        <v>5.45</v>
      </c>
      <c r="E252" s="135">
        <v>1.1000000000000001</v>
      </c>
      <c r="H252" t="s">
        <v>1136</v>
      </c>
      <c r="I252" t="s">
        <v>1071</v>
      </c>
      <c r="J252" t="s">
        <v>873</v>
      </c>
      <c r="K252">
        <v>3.74</v>
      </c>
      <c r="L252">
        <v>1</v>
      </c>
    </row>
    <row r="253" spans="1:12" hidden="1" x14ac:dyDescent="0.25">
      <c r="A253" s="134" t="s">
        <v>1134</v>
      </c>
      <c r="B253" s="134" t="s">
        <v>917</v>
      </c>
      <c r="C253" s="137" t="s">
        <v>995</v>
      </c>
      <c r="D253" s="135">
        <v>2.92</v>
      </c>
      <c r="E253" s="135">
        <v>1</v>
      </c>
      <c r="H253" t="s">
        <v>1136</v>
      </c>
      <c r="I253" t="s">
        <v>1245</v>
      </c>
      <c r="J253" t="s">
        <v>1304</v>
      </c>
      <c r="K253">
        <v>3.27</v>
      </c>
      <c r="L253">
        <v>1</v>
      </c>
    </row>
    <row r="254" spans="1:12" ht="30" hidden="1" x14ac:dyDescent="0.25">
      <c r="A254" s="134" t="s">
        <v>1134</v>
      </c>
      <c r="B254" s="134" t="s">
        <v>919</v>
      </c>
      <c r="C254" s="137" t="s">
        <v>995</v>
      </c>
      <c r="D254" s="135">
        <v>0</v>
      </c>
      <c r="E254" s="135">
        <v>1</v>
      </c>
      <c r="H254" t="s">
        <v>1136</v>
      </c>
      <c r="I254" t="s">
        <v>909</v>
      </c>
      <c r="J254" t="s">
        <v>873</v>
      </c>
      <c r="K254">
        <v>5.45</v>
      </c>
      <c r="L254">
        <v>1</v>
      </c>
    </row>
    <row r="255" spans="1:12" ht="30" hidden="1" x14ac:dyDescent="0.25">
      <c r="A255" s="134" t="s">
        <v>1134</v>
      </c>
      <c r="B255" s="134" t="s">
        <v>921</v>
      </c>
      <c r="C255" s="137" t="s">
        <v>857</v>
      </c>
      <c r="D255" s="135">
        <v>6.2</v>
      </c>
      <c r="E255" s="135">
        <v>1</v>
      </c>
      <c r="H255" t="s">
        <v>1136</v>
      </c>
      <c r="I255" t="s">
        <v>260</v>
      </c>
      <c r="J255" t="s">
        <v>855</v>
      </c>
      <c r="K255">
        <v>2.5</v>
      </c>
      <c r="L255">
        <v>0.8</v>
      </c>
    </row>
    <row r="256" spans="1:12" hidden="1" x14ac:dyDescent="0.25">
      <c r="A256" s="134" t="s">
        <v>1134</v>
      </c>
      <c r="B256" s="134" t="s">
        <v>1061</v>
      </c>
      <c r="C256" s="137" t="s">
        <v>857</v>
      </c>
      <c r="D256" s="135">
        <v>3.74</v>
      </c>
      <c r="E256" s="135">
        <v>1</v>
      </c>
      <c r="H256" t="s">
        <v>1136</v>
      </c>
      <c r="I256" t="s">
        <v>245</v>
      </c>
      <c r="J256" t="s">
        <v>1304</v>
      </c>
      <c r="K256">
        <v>2.4700000000000002</v>
      </c>
      <c r="L256">
        <v>0.8</v>
      </c>
    </row>
    <row r="257" spans="1:12" ht="30" hidden="1" x14ac:dyDescent="0.25">
      <c r="A257" s="134" t="s">
        <v>1134</v>
      </c>
      <c r="B257" s="134" t="s">
        <v>923</v>
      </c>
      <c r="C257" s="137" t="s">
        <v>860</v>
      </c>
      <c r="D257" s="135">
        <v>0</v>
      </c>
      <c r="E257" s="135">
        <v>0.8</v>
      </c>
      <c r="H257" t="s">
        <v>1136</v>
      </c>
      <c r="I257" t="s">
        <v>920</v>
      </c>
      <c r="J257" t="s">
        <v>1304</v>
      </c>
      <c r="K257">
        <v>0</v>
      </c>
      <c r="L257">
        <v>1</v>
      </c>
    </row>
    <row r="258" spans="1:12" hidden="1" x14ac:dyDescent="0.25">
      <c r="A258" s="134" t="s">
        <v>1134</v>
      </c>
      <c r="B258" s="134" t="s">
        <v>925</v>
      </c>
      <c r="C258" s="137" t="s">
        <v>860</v>
      </c>
      <c r="D258" s="135">
        <v>2.4700000000000002</v>
      </c>
      <c r="E258" s="135">
        <v>0.8</v>
      </c>
    </row>
    <row r="259" spans="1:12" hidden="1" x14ac:dyDescent="0.25">
      <c r="A259" s="134" t="s">
        <v>1134</v>
      </c>
      <c r="B259" s="134" t="s">
        <v>869</v>
      </c>
      <c r="C259" s="137" t="s">
        <v>866</v>
      </c>
      <c r="D259" s="135">
        <v>5.34</v>
      </c>
      <c r="E259" s="135">
        <v>1</v>
      </c>
    </row>
    <row r="260" spans="1:12" hidden="1" x14ac:dyDescent="0.25">
      <c r="A260" s="134" t="s">
        <v>1134</v>
      </c>
      <c r="B260" s="134" t="s">
        <v>932</v>
      </c>
      <c r="C260" s="137" t="s">
        <v>866</v>
      </c>
      <c r="D260" s="135">
        <v>5.08</v>
      </c>
      <c r="E260" s="135">
        <v>1</v>
      </c>
    </row>
    <row r="261" spans="1:12" hidden="1" x14ac:dyDescent="0.25">
      <c r="A261" s="134" t="s">
        <v>1134</v>
      </c>
      <c r="B261" s="134" t="s">
        <v>978</v>
      </c>
      <c r="C261" s="137" t="s">
        <v>866</v>
      </c>
      <c r="D261" s="135">
        <v>6.23</v>
      </c>
      <c r="E261" s="135">
        <v>1</v>
      </c>
    </row>
    <row r="262" spans="1:12" hidden="1" x14ac:dyDescent="0.25">
      <c r="A262" s="134" t="s">
        <v>1134</v>
      </c>
      <c r="B262" s="134" t="s">
        <v>1076</v>
      </c>
      <c r="C262" s="137" t="s">
        <v>871</v>
      </c>
      <c r="D262" s="135">
        <v>4.17</v>
      </c>
      <c r="E262" s="135">
        <v>0.8</v>
      </c>
    </row>
    <row r="263" spans="1:12" hidden="1" x14ac:dyDescent="0.25">
      <c r="A263" s="134" t="s">
        <v>1134</v>
      </c>
      <c r="B263" s="134" t="s">
        <v>1260</v>
      </c>
      <c r="C263" s="137" t="s">
        <v>871</v>
      </c>
      <c r="D263" s="135">
        <v>3.27</v>
      </c>
      <c r="E263" s="135">
        <v>1</v>
      </c>
    </row>
    <row r="264" spans="1:12" hidden="1" x14ac:dyDescent="0.25">
      <c r="A264" s="134" t="s">
        <v>1134</v>
      </c>
      <c r="B264" s="134" t="s">
        <v>893</v>
      </c>
      <c r="C264" s="137" t="s">
        <v>871</v>
      </c>
      <c r="D264" s="135">
        <v>5.33</v>
      </c>
      <c r="E264" s="135">
        <v>1</v>
      </c>
    </row>
    <row r="265" spans="1:12" ht="30" hidden="1" x14ac:dyDescent="0.25">
      <c r="A265" s="134" t="s">
        <v>1134</v>
      </c>
      <c r="B265" s="134" t="s">
        <v>877</v>
      </c>
      <c r="C265" s="137" t="s">
        <v>871</v>
      </c>
      <c r="D265" s="135">
        <v>6.65</v>
      </c>
      <c r="E265" s="135">
        <v>1</v>
      </c>
    </row>
    <row r="266" spans="1:12" hidden="1" x14ac:dyDescent="0.25">
      <c r="A266" s="134" t="s">
        <v>1134</v>
      </c>
      <c r="B266" s="134" t="s">
        <v>955</v>
      </c>
      <c r="C266" s="137" t="s">
        <v>871</v>
      </c>
      <c r="D266" s="135">
        <v>3.11</v>
      </c>
      <c r="E266" s="135">
        <v>0.8</v>
      </c>
    </row>
    <row r="267" spans="1:12" hidden="1" x14ac:dyDescent="0.25">
      <c r="A267" s="134" t="s">
        <v>1134</v>
      </c>
      <c r="B267" s="134" t="s">
        <v>1052</v>
      </c>
      <c r="C267" s="137" t="s">
        <v>871</v>
      </c>
      <c r="D267" s="135">
        <v>3.62</v>
      </c>
      <c r="E267" s="135">
        <v>0.8</v>
      </c>
    </row>
    <row r="268" spans="1:12" hidden="1" x14ac:dyDescent="0.25">
      <c r="A268" s="134" t="s">
        <v>1134</v>
      </c>
      <c r="B268" s="134" t="s">
        <v>897</v>
      </c>
      <c r="C268" s="137" t="s">
        <v>871</v>
      </c>
      <c r="D268" s="135">
        <v>2.2599999999999998</v>
      </c>
      <c r="E268" s="135">
        <v>1</v>
      </c>
    </row>
    <row r="269" spans="1:12" ht="30" hidden="1" x14ac:dyDescent="0.25">
      <c r="A269" s="134" t="s">
        <v>1134</v>
      </c>
      <c r="B269" s="134" t="s">
        <v>1099</v>
      </c>
      <c r="C269" s="137" t="s">
        <v>871</v>
      </c>
      <c r="D269" s="135">
        <v>2.6</v>
      </c>
      <c r="E269" s="135">
        <v>1</v>
      </c>
    </row>
    <row r="270" spans="1:12" hidden="1" x14ac:dyDescent="0.25">
      <c r="A270" s="134" t="s">
        <v>1134</v>
      </c>
      <c r="B270" s="134" t="s">
        <v>1041</v>
      </c>
      <c r="C270" s="137" t="s">
        <v>871</v>
      </c>
      <c r="D270" s="135">
        <v>3.6</v>
      </c>
      <c r="E270" s="135">
        <v>0.8</v>
      </c>
    </row>
    <row r="271" spans="1:12" hidden="1" x14ac:dyDescent="0.25">
      <c r="A271" s="134" t="s">
        <v>1148</v>
      </c>
      <c r="B271" s="134" t="s">
        <v>847</v>
      </c>
      <c r="C271" s="137" t="s">
        <v>1305</v>
      </c>
      <c r="D271" s="135">
        <v>5.83</v>
      </c>
      <c r="E271" s="135">
        <v>1.1000000000000001</v>
      </c>
    </row>
    <row r="272" spans="1:12" hidden="1" x14ac:dyDescent="0.25">
      <c r="A272" s="134" t="s">
        <v>1148</v>
      </c>
      <c r="B272" s="134" t="s">
        <v>917</v>
      </c>
      <c r="C272" s="137" t="s">
        <v>911</v>
      </c>
      <c r="D272" s="135">
        <v>2.92</v>
      </c>
      <c r="E272" s="135">
        <v>1</v>
      </c>
    </row>
    <row r="273" spans="1:5" ht="30" hidden="1" x14ac:dyDescent="0.25">
      <c r="A273" s="134" t="s">
        <v>1148</v>
      </c>
      <c r="B273" s="134" t="s">
        <v>919</v>
      </c>
      <c r="C273" s="137" t="s">
        <v>853</v>
      </c>
      <c r="D273" s="135">
        <v>0</v>
      </c>
      <c r="E273" s="135">
        <v>1</v>
      </c>
    </row>
    <row r="274" spans="1:5" hidden="1" x14ac:dyDescent="0.25">
      <c r="A274" s="134" t="s">
        <v>1148</v>
      </c>
      <c r="B274" s="134" t="s">
        <v>1061</v>
      </c>
      <c r="C274" s="137" t="s">
        <v>915</v>
      </c>
      <c r="D274" s="135">
        <v>3.74</v>
      </c>
      <c r="E274" s="135">
        <v>1</v>
      </c>
    </row>
    <row r="275" spans="1:5" hidden="1" x14ac:dyDescent="0.25">
      <c r="A275" s="134" t="s">
        <v>1148</v>
      </c>
      <c r="B275" s="134" t="s">
        <v>907</v>
      </c>
      <c r="C275" s="137" t="s">
        <v>857</v>
      </c>
      <c r="D275" s="135">
        <v>5.45</v>
      </c>
      <c r="E275" s="135">
        <v>1</v>
      </c>
    </row>
    <row r="276" spans="1:5" ht="30" hidden="1" x14ac:dyDescent="0.25">
      <c r="A276" s="134" t="s">
        <v>1148</v>
      </c>
      <c r="B276" s="134" t="s">
        <v>923</v>
      </c>
      <c r="C276" s="137" t="s">
        <v>857</v>
      </c>
      <c r="D276" s="135">
        <v>0</v>
      </c>
      <c r="E276" s="135">
        <v>0.8</v>
      </c>
    </row>
    <row r="277" spans="1:5" hidden="1" x14ac:dyDescent="0.25">
      <c r="A277" s="134" t="s">
        <v>1148</v>
      </c>
      <c r="B277" s="134" t="s">
        <v>925</v>
      </c>
      <c r="C277" s="137" t="s">
        <v>857</v>
      </c>
      <c r="D277" s="135">
        <v>2.4700000000000002</v>
      </c>
      <c r="E277" s="135">
        <v>0.8</v>
      </c>
    </row>
    <row r="278" spans="1:5" hidden="1" x14ac:dyDescent="0.25">
      <c r="A278" s="134" t="s">
        <v>1148</v>
      </c>
      <c r="B278" s="134" t="s">
        <v>893</v>
      </c>
      <c r="C278" s="137" t="s">
        <v>860</v>
      </c>
      <c r="D278" s="135">
        <v>5.33</v>
      </c>
      <c r="E278" s="135">
        <v>1</v>
      </c>
    </row>
    <row r="279" spans="1:5" ht="30" hidden="1" x14ac:dyDescent="0.25">
      <c r="A279" s="134" t="s">
        <v>1148</v>
      </c>
      <c r="B279" s="134" t="s">
        <v>1099</v>
      </c>
      <c r="C279" s="137" t="s">
        <v>860</v>
      </c>
      <c r="D279" s="135">
        <v>2.6</v>
      </c>
      <c r="E279" s="135">
        <v>1</v>
      </c>
    </row>
    <row r="280" spans="1:5" hidden="1" x14ac:dyDescent="0.25">
      <c r="A280" s="134" t="s">
        <v>1148</v>
      </c>
      <c r="B280" s="134" t="s">
        <v>897</v>
      </c>
      <c r="C280" s="137" t="s">
        <v>860</v>
      </c>
      <c r="D280" s="135">
        <v>2.2599999999999998</v>
      </c>
      <c r="E280" s="135">
        <v>1</v>
      </c>
    </row>
    <row r="281" spans="1:5" hidden="1" x14ac:dyDescent="0.25">
      <c r="A281" s="134" t="s">
        <v>1148</v>
      </c>
      <c r="B281" s="134" t="s">
        <v>973</v>
      </c>
      <c r="C281" s="137" t="s">
        <v>866</v>
      </c>
      <c r="D281" s="135">
        <v>2.77</v>
      </c>
      <c r="E281" s="135">
        <v>1</v>
      </c>
    </row>
    <row r="282" spans="1:5" hidden="1" x14ac:dyDescent="0.25">
      <c r="A282" s="134" t="s">
        <v>1148</v>
      </c>
      <c r="B282" s="134" t="s">
        <v>865</v>
      </c>
      <c r="C282" s="137" t="s">
        <v>866</v>
      </c>
      <c r="D282" s="135">
        <v>2.36</v>
      </c>
      <c r="E282" s="135">
        <v>1</v>
      </c>
    </row>
    <row r="283" spans="1:5" hidden="1" x14ac:dyDescent="0.25">
      <c r="A283" s="134" t="s">
        <v>1148</v>
      </c>
      <c r="B283" s="134" t="s">
        <v>1076</v>
      </c>
      <c r="C283" s="137" t="s">
        <v>866</v>
      </c>
      <c r="D283" s="135">
        <v>4.17</v>
      </c>
      <c r="E283" s="135">
        <v>0.8</v>
      </c>
    </row>
    <row r="284" spans="1:5" hidden="1" x14ac:dyDescent="0.25">
      <c r="A284" s="134" t="s">
        <v>1148</v>
      </c>
      <c r="B284" s="134" t="s">
        <v>932</v>
      </c>
      <c r="C284" s="137" t="s">
        <v>866</v>
      </c>
      <c r="D284" s="135">
        <v>5.08</v>
      </c>
      <c r="E284" s="135">
        <v>1</v>
      </c>
    </row>
    <row r="285" spans="1:5" hidden="1" x14ac:dyDescent="0.25">
      <c r="A285" s="134" t="s">
        <v>1148</v>
      </c>
      <c r="B285" s="134" t="s">
        <v>1052</v>
      </c>
      <c r="C285" s="137" t="s">
        <v>866</v>
      </c>
      <c r="D285" s="135">
        <v>3.62</v>
      </c>
      <c r="E285" s="135">
        <v>0.8</v>
      </c>
    </row>
    <row r="286" spans="1:5" hidden="1" x14ac:dyDescent="0.25">
      <c r="A286" s="134" t="s">
        <v>1148</v>
      </c>
      <c r="B286" s="134" t="s">
        <v>1041</v>
      </c>
      <c r="C286" s="137" t="s">
        <v>871</v>
      </c>
      <c r="D286" s="135">
        <v>3.6</v>
      </c>
      <c r="E286" s="135">
        <v>0.8</v>
      </c>
    </row>
    <row r="287" spans="1:5" hidden="1" x14ac:dyDescent="0.25">
      <c r="A287" s="134" t="s">
        <v>1148</v>
      </c>
      <c r="B287" s="134" t="s">
        <v>1145</v>
      </c>
      <c r="C287" s="137" t="s">
        <v>871</v>
      </c>
      <c r="D287" s="135">
        <v>2.81</v>
      </c>
      <c r="E287" s="135">
        <v>0.8</v>
      </c>
    </row>
    <row r="288" spans="1:5" hidden="1" x14ac:dyDescent="0.25">
      <c r="A288" s="134" t="s">
        <v>1148</v>
      </c>
      <c r="B288" s="134" t="s">
        <v>875</v>
      </c>
      <c r="C288" s="137" t="s">
        <v>871</v>
      </c>
      <c r="D288" s="135">
        <v>5.9</v>
      </c>
      <c r="E288" s="135">
        <v>1</v>
      </c>
    </row>
    <row r="289" spans="1:5" ht="30" hidden="1" x14ac:dyDescent="0.25">
      <c r="A289" s="134" t="s">
        <v>1148</v>
      </c>
      <c r="B289" s="134" t="s">
        <v>921</v>
      </c>
      <c r="C289" s="137" t="s">
        <v>871</v>
      </c>
      <c r="D289" s="135">
        <v>6.2</v>
      </c>
      <c r="E289" s="135">
        <v>1</v>
      </c>
    </row>
    <row r="290" spans="1:5" x14ac:dyDescent="0.25">
      <c r="A290" s="134" t="s">
        <v>1151</v>
      </c>
      <c r="B290" s="134" t="s">
        <v>990</v>
      </c>
      <c r="C290" s="137" t="s">
        <v>1292</v>
      </c>
      <c r="D290" s="135">
        <v>3.11</v>
      </c>
      <c r="E290" s="135">
        <v>1</v>
      </c>
    </row>
    <row r="291" spans="1:5" x14ac:dyDescent="0.25">
      <c r="A291" s="134" t="s">
        <v>1151</v>
      </c>
      <c r="B291" s="134" t="s">
        <v>847</v>
      </c>
      <c r="C291" s="137" t="s">
        <v>1217</v>
      </c>
      <c r="D291" s="135">
        <v>5.83</v>
      </c>
      <c r="E291" s="135">
        <v>1</v>
      </c>
    </row>
    <row r="292" spans="1:5" x14ac:dyDescent="0.25">
      <c r="A292" s="134" t="s">
        <v>1151</v>
      </c>
      <c r="B292" s="134" t="s">
        <v>979</v>
      </c>
      <c r="C292" s="137" t="s">
        <v>933</v>
      </c>
      <c r="D292" s="135">
        <v>5.47</v>
      </c>
      <c r="E292" s="135">
        <v>1</v>
      </c>
    </row>
    <row r="293" spans="1:5" x14ac:dyDescent="0.25">
      <c r="A293" s="134" t="s">
        <v>1151</v>
      </c>
      <c r="B293" s="134" t="s">
        <v>917</v>
      </c>
      <c r="C293" s="137" t="s">
        <v>860</v>
      </c>
      <c r="D293" s="135">
        <v>2.92</v>
      </c>
      <c r="E293" s="135">
        <v>1</v>
      </c>
    </row>
    <row r="294" spans="1:5" x14ac:dyDescent="0.25">
      <c r="A294" s="134" t="s">
        <v>1151</v>
      </c>
      <c r="B294" s="134" t="s">
        <v>932</v>
      </c>
      <c r="C294" s="137" t="s">
        <v>878</v>
      </c>
      <c r="D294" s="135">
        <v>5.08</v>
      </c>
      <c r="E294" s="135">
        <v>1</v>
      </c>
    </row>
    <row r="295" spans="1:5" x14ac:dyDescent="0.25">
      <c r="A295" s="134" t="s">
        <v>1151</v>
      </c>
      <c r="B295" s="134" t="s">
        <v>1306</v>
      </c>
      <c r="C295" s="137" t="s">
        <v>878</v>
      </c>
      <c r="D295" s="135">
        <v>0</v>
      </c>
      <c r="E295" s="135">
        <v>1</v>
      </c>
    </row>
    <row r="296" spans="1:5" x14ac:dyDescent="0.25">
      <c r="A296" s="134" t="s">
        <v>1307</v>
      </c>
      <c r="B296" s="134" t="s">
        <v>847</v>
      </c>
      <c r="C296" s="137" t="s">
        <v>1308</v>
      </c>
      <c r="D296" s="135">
        <v>5.83</v>
      </c>
      <c r="E296" s="135">
        <v>1</v>
      </c>
    </row>
    <row r="297" spans="1:5" x14ac:dyDescent="0.25">
      <c r="A297" s="134" t="s">
        <v>1307</v>
      </c>
      <c r="B297" s="134" t="s">
        <v>917</v>
      </c>
      <c r="C297" s="137" t="s">
        <v>857</v>
      </c>
      <c r="D297" s="135">
        <v>2.92</v>
      </c>
      <c r="E297" s="135">
        <v>1</v>
      </c>
    </row>
    <row r="298" spans="1:5" x14ac:dyDescent="0.25">
      <c r="A298" s="134" t="s">
        <v>1307</v>
      </c>
      <c r="B298" s="134" t="s">
        <v>1186</v>
      </c>
      <c r="C298" s="137" t="s">
        <v>860</v>
      </c>
      <c r="D298" s="135">
        <v>3.83</v>
      </c>
      <c r="E298" s="135">
        <v>1</v>
      </c>
    </row>
    <row r="299" spans="1:5" x14ac:dyDescent="0.25">
      <c r="A299" s="134" t="s">
        <v>1307</v>
      </c>
      <c r="B299" s="134" t="s">
        <v>932</v>
      </c>
      <c r="C299" s="137" t="s">
        <v>866</v>
      </c>
      <c r="D299" s="135">
        <v>5.08</v>
      </c>
      <c r="E299" s="135">
        <v>1</v>
      </c>
    </row>
    <row r="300" spans="1:5" ht="30" x14ac:dyDescent="0.25">
      <c r="A300" s="134" t="s">
        <v>1307</v>
      </c>
      <c r="B300" s="134" t="s">
        <v>921</v>
      </c>
      <c r="C300" s="137" t="s">
        <v>871</v>
      </c>
      <c r="D300" s="135">
        <v>6.2</v>
      </c>
      <c r="E300" s="135">
        <v>1</v>
      </c>
    </row>
    <row r="301" spans="1:5" x14ac:dyDescent="0.25">
      <c r="A301" s="134" t="s">
        <v>1307</v>
      </c>
      <c r="B301" s="134" t="s">
        <v>869</v>
      </c>
      <c r="C301" s="137" t="s">
        <v>871</v>
      </c>
      <c r="D301" s="135">
        <v>5.34</v>
      </c>
      <c r="E301" s="135">
        <v>0</v>
      </c>
    </row>
    <row r="302" spans="1:5" x14ac:dyDescent="0.25">
      <c r="A302" s="134" t="s">
        <v>1307</v>
      </c>
      <c r="B302" s="134" t="s">
        <v>942</v>
      </c>
      <c r="C302" s="137" t="s">
        <v>878</v>
      </c>
      <c r="D302" s="135">
        <v>4.3899999999999997</v>
      </c>
      <c r="E302" s="135">
        <v>1</v>
      </c>
    </row>
    <row r="303" spans="1:5" x14ac:dyDescent="0.25">
      <c r="A303" s="134" t="s">
        <v>1307</v>
      </c>
      <c r="B303" s="134" t="s">
        <v>1061</v>
      </c>
      <c r="C303" s="137" t="s">
        <v>878</v>
      </c>
      <c r="D303" s="135">
        <v>3.74</v>
      </c>
      <c r="E303" s="135">
        <v>1</v>
      </c>
    </row>
    <row r="304" spans="1:5" x14ac:dyDescent="0.25">
      <c r="A304" s="134" t="s">
        <v>1307</v>
      </c>
      <c r="B304" s="134" t="s">
        <v>875</v>
      </c>
      <c r="C304" s="137" t="s">
        <v>878</v>
      </c>
      <c r="D304" s="135">
        <v>5.9</v>
      </c>
      <c r="E304" s="135">
        <v>1</v>
      </c>
    </row>
    <row r="305" spans="1:5" x14ac:dyDescent="0.25">
      <c r="A305" s="134" t="s">
        <v>1307</v>
      </c>
      <c r="B305" s="134" t="s">
        <v>978</v>
      </c>
      <c r="C305" s="137" t="s">
        <v>878</v>
      </c>
      <c r="D305" s="135">
        <v>6.23</v>
      </c>
      <c r="E305" s="135">
        <v>1</v>
      </c>
    </row>
    <row r="306" spans="1:5" x14ac:dyDescent="0.25">
      <c r="A306" s="134" t="s">
        <v>1307</v>
      </c>
      <c r="B306" s="134" t="s">
        <v>907</v>
      </c>
      <c r="C306" s="137" t="s">
        <v>878</v>
      </c>
      <c r="D306" s="135">
        <v>5.45</v>
      </c>
      <c r="E306" s="135">
        <v>1</v>
      </c>
    </row>
    <row r="307" spans="1:5" ht="30" x14ac:dyDescent="0.25">
      <c r="A307" s="134" t="s">
        <v>1307</v>
      </c>
      <c r="B307" s="134" t="s">
        <v>877</v>
      </c>
      <c r="C307" s="137" t="s">
        <v>878</v>
      </c>
      <c r="D307" s="135">
        <v>6.65</v>
      </c>
      <c r="E307" s="135">
        <v>1</v>
      </c>
    </row>
    <row r="308" spans="1:5" hidden="1" x14ac:dyDescent="0.25">
      <c r="A308" s="134" t="s">
        <v>1155</v>
      </c>
      <c r="B308" s="134" t="s">
        <v>847</v>
      </c>
      <c r="C308" s="137" t="s">
        <v>1241</v>
      </c>
      <c r="D308" s="135">
        <v>5.83</v>
      </c>
      <c r="E308" s="135">
        <v>1.1000000000000001</v>
      </c>
    </row>
    <row r="309" spans="1:5" hidden="1" x14ac:dyDescent="0.25">
      <c r="A309" s="134" t="s">
        <v>1155</v>
      </c>
      <c r="B309" s="134" t="s">
        <v>907</v>
      </c>
      <c r="C309" s="137" t="s">
        <v>908</v>
      </c>
      <c r="D309" s="135">
        <v>5.45</v>
      </c>
      <c r="E309" s="135">
        <v>1</v>
      </c>
    </row>
    <row r="310" spans="1:5" hidden="1" x14ac:dyDescent="0.25">
      <c r="A310" s="134" t="s">
        <v>1155</v>
      </c>
      <c r="B310" s="134" t="s">
        <v>870</v>
      </c>
      <c r="C310" s="137" t="s">
        <v>995</v>
      </c>
      <c r="D310" s="135">
        <v>4.6500000000000004</v>
      </c>
      <c r="E310" s="135">
        <v>1</v>
      </c>
    </row>
    <row r="311" spans="1:5" hidden="1" x14ac:dyDescent="0.25">
      <c r="A311" s="134" t="s">
        <v>1155</v>
      </c>
      <c r="B311" s="134" t="s">
        <v>978</v>
      </c>
      <c r="C311" s="137" t="s">
        <v>995</v>
      </c>
      <c r="D311" s="135">
        <v>6.23</v>
      </c>
      <c r="E311" s="135">
        <v>1</v>
      </c>
    </row>
    <row r="312" spans="1:5" hidden="1" x14ac:dyDescent="0.25">
      <c r="A312" s="134" t="s">
        <v>1155</v>
      </c>
      <c r="B312" s="134" t="s">
        <v>1082</v>
      </c>
      <c r="C312" s="137" t="s">
        <v>860</v>
      </c>
      <c r="D312" s="135">
        <v>2.0299999999999998</v>
      </c>
      <c r="E312" s="135">
        <v>1</v>
      </c>
    </row>
    <row r="313" spans="1:5" hidden="1" x14ac:dyDescent="0.25">
      <c r="A313" s="134" t="s">
        <v>1155</v>
      </c>
      <c r="B313" s="134" t="s">
        <v>1061</v>
      </c>
      <c r="C313" s="137" t="s">
        <v>860</v>
      </c>
      <c r="D313" s="135">
        <v>3.74</v>
      </c>
      <c r="E313" s="135">
        <v>1</v>
      </c>
    </row>
    <row r="314" spans="1:5" hidden="1" x14ac:dyDescent="0.25">
      <c r="A314" s="134" t="s">
        <v>1155</v>
      </c>
      <c r="B314" s="134" t="s">
        <v>973</v>
      </c>
      <c r="C314" s="137" t="s">
        <v>860</v>
      </c>
      <c r="D314" s="135">
        <v>2.77</v>
      </c>
      <c r="E314" s="135">
        <v>1</v>
      </c>
    </row>
    <row r="315" spans="1:5" ht="30" hidden="1" x14ac:dyDescent="0.25">
      <c r="A315" s="134" t="s">
        <v>1155</v>
      </c>
      <c r="B315" s="134" t="s">
        <v>921</v>
      </c>
      <c r="C315" s="137" t="s">
        <v>866</v>
      </c>
      <c r="D315" s="135">
        <v>6.2</v>
      </c>
      <c r="E315" s="135">
        <v>1.1000000000000001</v>
      </c>
    </row>
    <row r="316" spans="1:5" hidden="1" x14ac:dyDescent="0.25">
      <c r="A316" s="134" t="s">
        <v>1155</v>
      </c>
      <c r="B316" s="134" t="s">
        <v>932</v>
      </c>
      <c r="C316" s="137" t="s">
        <v>866</v>
      </c>
      <c r="D316" s="135">
        <v>5.08</v>
      </c>
      <c r="E316" s="135">
        <v>1</v>
      </c>
    </row>
    <row r="317" spans="1:5" hidden="1" x14ac:dyDescent="0.25">
      <c r="A317" s="134" t="s">
        <v>1155</v>
      </c>
      <c r="B317" s="134" t="s">
        <v>865</v>
      </c>
      <c r="C317" s="137" t="s">
        <v>871</v>
      </c>
      <c r="D317" s="135">
        <v>2.36</v>
      </c>
      <c r="E317" s="135">
        <v>1</v>
      </c>
    </row>
    <row r="318" spans="1:5" hidden="1" x14ac:dyDescent="0.25">
      <c r="A318" s="134" t="s">
        <v>1155</v>
      </c>
      <c r="B318" s="134" t="s">
        <v>1052</v>
      </c>
      <c r="C318" s="137" t="s">
        <v>871</v>
      </c>
      <c r="D318" s="135">
        <v>3.62</v>
      </c>
      <c r="E318" s="135">
        <v>0.8</v>
      </c>
    </row>
    <row r="319" spans="1:5" hidden="1" x14ac:dyDescent="0.25">
      <c r="A319" s="134" t="s">
        <v>1155</v>
      </c>
      <c r="B319" s="134" t="s">
        <v>1309</v>
      </c>
      <c r="C319" s="137" t="s">
        <v>871</v>
      </c>
      <c r="D319" s="135">
        <v>4.47</v>
      </c>
      <c r="E319" s="135">
        <v>1</v>
      </c>
    </row>
    <row r="320" spans="1:5" hidden="1" x14ac:dyDescent="0.25">
      <c r="A320" s="134" t="s">
        <v>1155</v>
      </c>
      <c r="B320" s="134" t="s">
        <v>893</v>
      </c>
      <c r="C320" s="137" t="s">
        <v>871</v>
      </c>
      <c r="D320" s="135">
        <v>5.33</v>
      </c>
      <c r="E320" s="135">
        <v>1</v>
      </c>
    </row>
    <row r="321" spans="1:5" hidden="1" x14ac:dyDescent="0.25">
      <c r="A321" s="134" t="s">
        <v>1155</v>
      </c>
      <c r="B321" s="134" t="s">
        <v>955</v>
      </c>
      <c r="C321" s="137" t="s">
        <v>871</v>
      </c>
      <c r="D321" s="135">
        <v>3.11</v>
      </c>
      <c r="E321" s="135">
        <v>0.8</v>
      </c>
    </row>
    <row r="322" spans="1:5" ht="30" hidden="1" x14ac:dyDescent="0.25">
      <c r="A322" s="134" t="s">
        <v>1155</v>
      </c>
      <c r="B322" s="134" t="s">
        <v>919</v>
      </c>
      <c r="C322" s="137" t="s">
        <v>871</v>
      </c>
      <c r="D322" s="135">
        <v>0</v>
      </c>
      <c r="E322" s="135">
        <v>1</v>
      </c>
    </row>
    <row r="323" spans="1:5" hidden="1" x14ac:dyDescent="0.25">
      <c r="A323" s="134" t="s">
        <v>1155</v>
      </c>
      <c r="B323" s="134" t="s">
        <v>875</v>
      </c>
      <c r="C323" s="137" t="s">
        <v>871</v>
      </c>
      <c r="D323" s="135">
        <v>5.9</v>
      </c>
      <c r="E323" s="135">
        <v>1</v>
      </c>
    </row>
    <row r="324" spans="1:5" hidden="1" x14ac:dyDescent="0.25">
      <c r="A324" s="134" t="s">
        <v>1155</v>
      </c>
      <c r="B324" s="134" t="s">
        <v>917</v>
      </c>
      <c r="C324" s="137" t="s">
        <v>871</v>
      </c>
      <c r="D324" s="135">
        <v>2.92</v>
      </c>
      <c r="E324" s="135">
        <v>1</v>
      </c>
    </row>
    <row r="325" spans="1:5" ht="30" hidden="1" x14ac:dyDescent="0.25">
      <c r="A325" s="134" t="s">
        <v>1155</v>
      </c>
      <c r="B325" s="134" t="s">
        <v>923</v>
      </c>
      <c r="C325" s="137" t="s">
        <v>878</v>
      </c>
      <c r="D325" s="135">
        <v>0</v>
      </c>
      <c r="E325" s="135">
        <v>0.8</v>
      </c>
    </row>
    <row r="326" spans="1:5" hidden="1" x14ac:dyDescent="0.25">
      <c r="A326" s="134" t="s">
        <v>1177</v>
      </c>
      <c r="B326" s="134" t="s">
        <v>847</v>
      </c>
      <c r="C326" s="137" t="s">
        <v>1310</v>
      </c>
      <c r="D326" s="135">
        <v>5.83</v>
      </c>
      <c r="E326" s="135">
        <v>1.29</v>
      </c>
    </row>
    <row r="327" spans="1:5" ht="30" hidden="1" x14ac:dyDescent="0.25">
      <c r="A327" s="134" t="s">
        <v>1177</v>
      </c>
      <c r="B327" s="134" t="s">
        <v>921</v>
      </c>
      <c r="C327" s="137" t="s">
        <v>908</v>
      </c>
      <c r="D327" s="135">
        <v>6.2</v>
      </c>
      <c r="E327" s="135">
        <v>1</v>
      </c>
    </row>
    <row r="328" spans="1:5" hidden="1" x14ac:dyDescent="0.25">
      <c r="A328" s="134" t="s">
        <v>1177</v>
      </c>
      <c r="B328" s="134" t="s">
        <v>973</v>
      </c>
      <c r="C328" s="137" t="s">
        <v>911</v>
      </c>
      <c r="D328" s="135">
        <v>2.77</v>
      </c>
      <c r="E328" s="135">
        <v>1</v>
      </c>
    </row>
    <row r="329" spans="1:5" hidden="1" x14ac:dyDescent="0.25">
      <c r="A329" s="134" t="s">
        <v>1177</v>
      </c>
      <c r="B329" s="134" t="s">
        <v>897</v>
      </c>
      <c r="C329" s="137" t="s">
        <v>853</v>
      </c>
      <c r="D329" s="135">
        <v>2.2599999999999998</v>
      </c>
      <c r="E329" s="135">
        <v>1</v>
      </c>
    </row>
    <row r="330" spans="1:5" hidden="1" x14ac:dyDescent="0.25">
      <c r="A330" s="134" t="s">
        <v>1177</v>
      </c>
      <c r="B330" s="134" t="s">
        <v>865</v>
      </c>
      <c r="C330" s="137" t="s">
        <v>913</v>
      </c>
      <c r="D330" s="135">
        <v>2.36</v>
      </c>
      <c r="E330" s="135">
        <v>1</v>
      </c>
    </row>
    <row r="331" spans="1:5" hidden="1" x14ac:dyDescent="0.25">
      <c r="A331" s="134" t="s">
        <v>1177</v>
      </c>
      <c r="B331" s="134" t="s">
        <v>1178</v>
      </c>
      <c r="C331" s="137" t="s">
        <v>915</v>
      </c>
      <c r="D331" s="135">
        <v>0</v>
      </c>
      <c r="E331" s="135">
        <v>1</v>
      </c>
    </row>
    <row r="332" spans="1:5" hidden="1" x14ac:dyDescent="0.25">
      <c r="A332" s="134" t="s">
        <v>1177</v>
      </c>
      <c r="B332" s="134" t="s">
        <v>1082</v>
      </c>
      <c r="C332" s="137" t="s">
        <v>995</v>
      </c>
      <c r="D332" s="135">
        <v>2.0299999999999998</v>
      </c>
      <c r="E332" s="135">
        <v>1.1000000000000001</v>
      </c>
    </row>
    <row r="333" spans="1:5" hidden="1" x14ac:dyDescent="0.25">
      <c r="A333" s="134" t="s">
        <v>1177</v>
      </c>
      <c r="B333" s="134" t="s">
        <v>932</v>
      </c>
      <c r="C333" s="137" t="s">
        <v>857</v>
      </c>
      <c r="D333" s="135">
        <v>5.08</v>
      </c>
      <c r="E333" s="135">
        <v>1</v>
      </c>
    </row>
    <row r="334" spans="1:5" hidden="1" x14ac:dyDescent="0.25">
      <c r="A334" s="134" t="s">
        <v>1177</v>
      </c>
      <c r="B334" s="134" t="s">
        <v>1311</v>
      </c>
      <c r="C334" s="137" t="s">
        <v>860</v>
      </c>
      <c r="D334" s="135">
        <v>3.23</v>
      </c>
      <c r="E334" s="135">
        <v>1</v>
      </c>
    </row>
    <row r="335" spans="1:5" hidden="1" x14ac:dyDescent="0.25">
      <c r="A335" s="134" t="s">
        <v>1177</v>
      </c>
      <c r="B335" s="134" t="s">
        <v>1009</v>
      </c>
      <c r="C335" s="137" t="s">
        <v>860</v>
      </c>
      <c r="D335" s="135">
        <v>1.98</v>
      </c>
      <c r="E335" s="135">
        <v>0.8</v>
      </c>
    </row>
    <row r="336" spans="1:5" hidden="1" x14ac:dyDescent="0.25">
      <c r="A336" s="134" t="s">
        <v>1177</v>
      </c>
      <c r="B336" s="134" t="s">
        <v>1118</v>
      </c>
      <c r="C336" s="137" t="s">
        <v>866</v>
      </c>
      <c r="D336" s="135">
        <v>5.39</v>
      </c>
      <c r="E336" s="135">
        <v>1</v>
      </c>
    </row>
    <row r="337" spans="1:5" hidden="1" x14ac:dyDescent="0.25">
      <c r="A337" s="134" t="s">
        <v>1177</v>
      </c>
      <c r="B337" s="134" t="s">
        <v>938</v>
      </c>
      <c r="C337" s="137" t="s">
        <v>866</v>
      </c>
      <c r="D337" s="135">
        <v>5.47</v>
      </c>
      <c r="E337" s="135">
        <v>1</v>
      </c>
    </row>
    <row r="338" spans="1:5" ht="30" hidden="1" x14ac:dyDescent="0.25">
      <c r="A338" s="134" t="s">
        <v>1177</v>
      </c>
      <c r="B338" s="134" t="s">
        <v>1099</v>
      </c>
      <c r="C338" s="137" t="s">
        <v>866</v>
      </c>
      <c r="D338" s="135">
        <v>2.6</v>
      </c>
      <c r="E338" s="135">
        <v>0.8</v>
      </c>
    </row>
    <row r="339" spans="1:5" hidden="1" x14ac:dyDescent="0.25">
      <c r="A339" s="134" t="s">
        <v>1177</v>
      </c>
      <c r="B339" s="134" t="s">
        <v>870</v>
      </c>
      <c r="C339" s="137" t="s">
        <v>866</v>
      </c>
      <c r="D339" s="135">
        <v>4.6500000000000004</v>
      </c>
      <c r="E339" s="135">
        <v>1</v>
      </c>
    </row>
    <row r="340" spans="1:5" hidden="1" x14ac:dyDescent="0.25">
      <c r="A340" s="134" t="s">
        <v>1177</v>
      </c>
      <c r="B340" s="134" t="s">
        <v>1061</v>
      </c>
      <c r="C340" s="137" t="s">
        <v>866</v>
      </c>
      <c r="D340" s="135">
        <v>3.74</v>
      </c>
      <c r="E340" s="135">
        <v>1</v>
      </c>
    </row>
    <row r="341" spans="1:5" hidden="1" x14ac:dyDescent="0.25">
      <c r="A341" s="134" t="s">
        <v>1177</v>
      </c>
      <c r="B341" s="134" t="s">
        <v>985</v>
      </c>
      <c r="C341" s="137" t="s">
        <v>866</v>
      </c>
      <c r="D341" s="135">
        <v>6.26</v>
      </c>
      <c r="E341" s="135">
        <v>1</v>
      </c>
    </row>
    <row r="342" spans="1:5" hidden="1" x14ac:dyDescent="0.25">
      <c r="A342" s="134" t="s">
        <v>1177</v>
      </c>
      <c r="B342" s="134" t="s">
        <v>950</v>
      </c>
      <c r="C342" s="137" t="s">
        <v>871</v>
      </c>
      <c r="D342" s="135">
        <v>4.5999999999999996</v>
      </c>
      <c r="E342" s="135">
        <v>0.8</v>
      </c>
    </row>
    <row r="343" spans="1:5" hidden="1" x14ac:dyDescent="0.25">
      <c r="A343" s="134" t="s">
        <v>1177</v>
      </c>
      <c r="B343" s="134" t="s">
        <v>955</v>
      </c>
      <c r="C343" s="137" t="s">
        <v>871</v>
      </c>
      <c r="D343" s="135">
        <v>3.11</v>
      </c>
      <c r="E343" s="135">
        <v>0.8</v>
      </c>
    </row>
    <row r="344" spans="1:5" hidden="1" x14ac:dyDescent="0.25">
      <c r="A344" s="134" t="s">
        <v>1177</v>
      </c>
      <c r="B344" s="134" t="s">
        <v>1041</v>
      </c>
      <c r="C344" s="137" t="s">
        <v>878</v>
      </c>
      <c r="D344" s="135">
        <v>3.6</v>
      </c>
      <c r="E344" s="135">
        <v>0.8</v>
      </c>
    </row>
    <row r="345" spans="1:5" hidden="1" x14ac:dyDescent="0.25">
      <c r="A345" s="134" t="s">
        <v>1177</v>
      </c>
      <c r="B345" s="134" t="s">
        <v>1131</v>
      </c>
      <c r="C345" s="137" t="s">
        <v>878</v>
      </c>
      <c r="D345" s="135">
        <v>2.5</v>
      </c>
      <c r="E345" s="135">
        <v>0.8</v>
      </c>
    </row>
    <row r="346" spans="1:5" x14ac:dyDescent="0.25">
      <c r="A346" s="134" t="s">
        <v>1312</v>
      </c>
      <c r="B346" s="134" t="s">
        <v>932</v>
      </c>
      <c r="C346" s="137" t="s">
        <v>1302</v>
      </c>
      <c r="D346" s="135">
        <v>5.08</v>
      </c>
      <c r="E346" s="135">
        <v>1</v>
      </c>
    </row>
    <row r="347" spans="1:5" x14ac:dyDescent="0.25">
      <c r="A347" s="134" t="s">
        <v>1312</v>
      </c>
      <c r="B347" s="134" t="s">
        <v>897</v>
      </c>
      <c r="C347" s="137" t="s">
        <v>853</v>
      </c>
      <c r="D347" s="135">
        <v>2.2599999999999998</v>
      </c>
      <c r="E347" s="135">
        <v>1</v>
      </c>
    </row>
    <row r="348" spans="1:5" ht="30" x14ac:dyDescent="0.25">
      <c r="A348" s="134" t="s">
        <v>1312</v>
      </c>
      <c r="B348" s="134" t="s">
        <v>921</v>
      </c>
      <c r="C348" s="137" t="s">
        <v>878</v>
      </c>
      <c r="D348" s="135">
        <v>6.2</v>
      </c>
      <c r="E348" s="135">
        <v>1</v>
      </c>
    </row>
    <row r="349" spans="1:5" ht="30" x14ac:dyDescent="0.25">
      <c r="A349" s="134" t="s">
        <v>1313</v>
      </c>
      <c r="B349" s="134" t="s">
        <v>921</v>
      </c>
      <c r="C349" s="137" t="s">
        <v>1172</v>
      </c>
      <c r="D349" s="135">
        <v>6.2</v>
      </c>
      <c r="E349" s="135">
        <v>1.1000000000000001</v>
      </c>
    </row>
    <row r="350" spans="1:5" x14ac:dyDescent="0.25">
      <c r="A350" s="134" t="s">
        <v>1313</v>
      </c>
      <c r="B350" s="134" t="s">
        <v>870</v>
      </c>
      <c r="C350" s="137" t="s">
        <v>1221</v>
      </c>
      <c r="D350" s="135">
        <v>4.6500000000000004</v>
      </c>
      <c r="E350" s="135">
        <v>1</v>
      </c>
    </row>
    <row r="351" spans="1:5" x14ac:dyDescent="0.25">
      <c r="A351" s="134" t="s">
        <v>1313</v>
      </c>
      <c r="B351" s="134" t="s">
        <v>897</v>
      </c>
      <c r="C351" s="137" t="s">
        <v>911</v>
      </c>
      <c r="D351" s="135">
        <v>2.2599999999999998</v>
      </c>
      <c r="E351" s="135">
        <v>1</v>
      </c>
    </row>
    <row r="352" spans="1:5" x14ac:dyDescent="0.25">
      <c r="A352" s="134" t="s">
        <v>1313</v>
      </c>
      <c r="B352" s="134" t="s">
        <v>917</v>
      </c>
      <c r="C352" s="137" t="s">
        <v>915</v>
      </c>
      <c r="D352" s="135">
        <v>2.92</v>
      </c>
      <c r="E352" s="135">
        <v>1</v>
      </c>
    </row>
    <row r="353" spans="1:5" x14ac:dyDescent="0.25">
      <c r="A353" s="134" t="s">
        <v>1313</v>
      </c>
      <c r="B353" s="134" t="s">
        <v>1015</v>
      </c>
      <c r="C353" s="137" t="s">
        <v>995</v>
      </c>
      <c r="D353" s="135">
        <v>7.17</v>
      </c>
      <c r="E353" s="135">
        <v>1</v>
      </c>
    </row>
    <row r="354" spans="1:5" x14ac:dyDescent="0.25">
      <c r="A354" s="134" t="s">
        <v>1313</v>
      </c>
      <c r="B354" s="134" t="s">
        <v>1033</v>
      </c>
      <c r="C354" s="137" t="s">
        <v>878</v>
      </c>
      <c r="D354" s="135">
        <v>3.89</v>
      </c>
      <c r="E354" s="135">
        <v>1</v>
      </c>
    </row>
    <row r="355" spans="1:5" x14ac:dyDescent="0.25">
      <c r="A355" s="134" t="s">
        <v>1313</v>
      </c>
      <c r="B355" s="134" t="s">
        <v>1009</v>
      </c>
      <c r="C355" s="137" t="s">
        <v>878</v>
      </c>
      <c r="D355" s="135">
        <v>1.98</v>
      </c>
      <c r="E355" s="135">
        <v>0.8</v>
      </c>
    </row>
    <row r="356" spans="1:5" x14ac:dyDescent="0.25">
      <c r="A356" s="134" t="s">
        <v>1313</v>
      </c>
      <c r="B356" s="134" t="s">
        <v>847</v>
      </c>
      <c r="C356" s="137" t="s">
        <v>878</v>
      </c>
      <c r="D356" s="135">
        <v>5.83</v>
      </c>
      <c r="E356" s="135">
        <v>1</v>
      </c>
    </row>
    <row r="357" spans="1:5" x14ac:dyDescent="0.25">
      <c r="A357" s="134" t="s">
        <v>1313</v>
      </c>
      <c r="B357" s="134" t="s">
        <v>865</v>
      </c>
      <c r="C357" s="137" t="s">
        <v>878</v>
      </c>
      <c r="D357" s="135">
        <v>2.36</v>
      </c>
      <c r="E357" s="135">
        <v>1</v>
      </c>
    </row>
    <row r="358" spans="1:5" x14ac:dyDescent="0.25">
      <c r="A358" s="134" t="s">
        <v>1313</v>
      </c>
      <c r="B358" s="134" t="s">
        <v>1041</v>
      </c>
      <c r="C358" s="137" t="s">
        <v>878</v>
      </c>
      <c r="D358" s="135">
        <v>3.6</v>
      </c>
      <c r="E358" s="135">
        <v>0.8</v>
      </c>
    </row>
    <row r="359" spans="1:5" x14ac:dyDescent="0.25">
      <c r="A359" s="134" t="s">
        <v>1313</v>
      </c>
      <c r="B359" s="134" t="s">
        <v>1146</v>
      </c>
      <c r="C359" s="137" t="s">
        <v>878</v>
      </c>
      <c r="D359" s="135">
        <v>5.05</v>
      </c>
      <c r="E359" s="135">
        <v>1</v>
      </c>
    </row>
    <row r="360" spans="1:5" x14ac:dyDescent="0.25">
      <c r="A360" s="134" t="s">
        <v>1314</v>
      </c>
      <c r="B360" s="134" t="s">
        <v>847</v>
      </c>
      <c r="C360" s="137" t="s">
        <v>848</v>
      </c>
      <c r="D360" s="135">
        <v>5.83</v>
      </c>
      <c r="E360" s="135">
        <v>1</v>
      </c>
    </row>
    <row r="361" spans="1:5" x14ac:dyDescent="0.25">
      <c r="A361" s="134" t="s">
        <v>1314</v>
      </c>
      <c r="B361" s="134" t="s">
        <v>875</v>
      </c>
      <c r="C361" s="137" t="s">
        <v>963</v>
      </c>
      <c r="D361" s="135">
        <v>5.9</v>
      </c>
      <c r="E361" s="135">
        <v>1</v>
      </c>
    </row>
    <row r="362" spans="1:5" x14ac:dyDescent="0.25">
      <c r="A362" s="134" t="s">
        <v>1314</v>
      </c>
      <c r="B362" s="134" t="s">
        <v>883</v>
      </c>
      <c r="C362" s="137" t="s">
        <v>963</v>
      </c>
      <c r="D362" s="135">
        <v>5.75</v>
      </c>
      <c r="E362" s="135">
        <v>1</v>
      </c>
    </row>
    <row r="363" spans="1:5" x14ac:dyDescent="0.25">
      <c r="A363" s="134" t="s">
        <v>1314</v>
      </c>
      <c r="B363" s="134" t="s">
        <v>917</v>
      </c>
      <c r="C363" s="137" t="s">
        <v>853</v>
      </c>
      <c r="D363" s="135">
        <v>2.92</v>
      </c>
      <c r="E363" s="135">
        <v>1</v>
      </c>
    </row>
    <row r="364" spans="1:5" x14ac:dyDescent="0.25">
      <c r="A364" s="134" t="s">
        <v>1315</v>
      </c>
      <c r="B364" s="134" t="s">
        <v>870</v>
      </c>
      <c r="C364" s="137" t="s">
        <v>1316</v>
      </c>
      <c r="D364" s="135">
        <v>4.6500000000000004</v>
      </c>
      <c r="E364" s="135">
        <v>1</v>
      </c>
    </row>
    <row r="365" spans="1:5" ht="30" x14ac:dyDescent="0.25">
      <c r="A365" s="134" t="s">
        <v>1315</v>
      </c>
      <c r="B365" s="134" t="s">
        <v>921</v>
      </c>
      <c r="C365" s="137" t="s">
        <v>933</v>
      </c>
      <c r="D365" s="135">
        <v>6.2</v>
      </c>
      <c r="E365" s="135">
        <v>1.1000000000000001</v>
      </c>
    </row>
    <row r="366" spans="1:5" x14ac:dyDescent="0.25">
      <c r="A366" s="134" t="s">
        <v>1315</v>
      </c>
      <c r="B366" s="134" t="s">
        <v>1015</v>
      </c>
      <c r="C366" s="137" t="s">
        <v>913</v>
      </c>
      <c r="D366" s="135">
        <v>7.17</v>
      </c>
      <c r="E366" s="135">
        <v>1.1000000000000001</v>
      </c>
    </row>
    <row r="367" spans="1:5" x14ac:dyDescent="0.25">
      <c r="A367" s="134" t="s">
        <v>1315</v>
      </c>
      <c r="B367" s="134" t="s">
        <v>897</v>
      </c>
      <c r="C367" s="137" t="s">
        <v>995</v>
      </c>
      <c r="D367" s="135">
        <v>2.2599999999999998</v>
      </c>
      <c r="E367" s="135">
        <v>1</v>
      </c>
    </row>
    <row r="368" spans="1:5" x14ac:dyDescent="0.25">
      <c r="A368" s="134" t="s">
        <v>1315</v>
      </c>
      <c r="B368" s="134" t="s">
        <v>917</v>
      </c>
      <c r="C368" s="137" t="s">
        <v>866</v>
      </c>
      <c r="D368" s="135">
        <v>2.92</v>
      </c>
      <c r="E368" s="135">
        <v>1</v>
      </c>
    </row>
    <row r="369" spans="1:5" x14ac:dyDescent="0.25">
      <c r="A369" s="134" t="s">
        <v>1315</v>
      </c>
      <c r="B369" s="134" t="s">
        <v>847</v>
      </c>
      <c r="C369" s="137" t="s">
        <v>871</v>
      </c>
      <c r="D369" s="135">
        <v>5.83</v>
      </c>
      <c r="E369" s="135">
        <v>1</v>
      </c>
    </row>
    <row r="370" spans="1:5" x14ac:dyDescent="0.25">
      <c r="A370" s="134" t="s">
        <v>1315</v>
      </c>
      <c r="B370" s="134" t="s">
        <v>1118</v>
      </c>
      <c r="C370" s="137" t="s">
        <v>871</v>
      </c>
      <c r="D370" s="135">
        <v>5.39</v>
      </c>
      <c r="E370" s="135">
        <v>1</v>
      </c>
    </row>
    <row r="371" spans="1:5" x14ac:dyDescent="0.25">
      <c r="A371" s="134" t="s">
        <v>1315</v>
      </c>
      <c r="B371" s="134" t="s">
        <v>1009</v>
      </c>
      <c r="C371" s="137" t="s">
        <v>871</v>
      </c>
      <c r="D371" s="135">
        <v>1.98</v>
      </c>
      <c r="E371" s="135">
        <v>0.8</v>
      </c>
    </row>
    <row r="372" spans="1:5" x14ac:dyDescent="0.25">
      <c r="A372" s="134" t="s">
        <v>1315</v>
      </c>
      <c r="B372" s="134" t="s">
        <v>1033</v>
      </c>
      <c r="C372" s="137" t="s">
        <v>878</v>
      </c>
      <c r="D372" s="135">
        <v>3.89</v>
      </c>
      <c r="E372" s="135">
        <v>1</v>
      </c>
    </row>
    <row r="373" spans="1:5" x14ac:dyDescent="0.25">
      <c r="A373" s="134" t="s">
        <v>1315</v>
      </c>
      <c r="B373" s="134" t="s">
        <v>865</v>
      </c>
      <c r="C373" s="137" t="s">
        <v>878</v>
      </c>
      <c r="D373" s="135">
        <v>2.36</v>
      </c>
      <c r="E373" s="135">
        <v>1</v>
      </c>
    </row>
    <row r="374" spans="1:5" x14ac:dyDescent="0.25">
      <c r="A374" s="134" t="s">
        <v>1315</v>
      </c>
      <c r="B374" s="134" t="s">
        <v>1041</v>
      </c>
      <c r="C374" s="137" t="s">
        <v>878</v>
      </c>
      <c r="D374" s="135">
        <v>3.6</v>
      </c>
      <c r="E374" s="135">
        <v>0.8</v>
      </c>
    </row>
    <row r="375" spans="1:5" x14ac:dyDescent="0.25">
      <c r="A375" s="134" t="s">
        <v>1315</v>
      </c>
      <c r="B375" s="134" t="s">
        <v>1146</v>
      </c>
      <c r="C375" s="137" t="s">
        <v>878</v>
      </c>
      <c r="D375" s="135">
        <v>5.05</v>
      </c>
      <c r="E375" s="135">
        <v>1</v>
      </c>
    </row>
    <row r="376" spans="1:5" x14ac:dyDescent="0.25">
      <c r="A376" s="134" t="s">
        <v>1317</v>
      </c>
      <c r="B376" s="134" t="s">
        <v>990</v>
      </c>
      <c r="C376" s="137" t="s">
        <v>1183</v>
      </c>
      <c r="D376" s="135">
        <v>3.11</v>
      </c>
      <c r="E376" s="135">
        <v>1</v>
      </c>
    </row>
    <row r="377" spans="1:5" x14ac:dyDescent="0.25">
      <c r="A377" s="134" t="s">
        <v>1317</v>
      </c>
      <c r="B377" s="134" t="s">
        <v>917</v>
      </c>
      <c r="C377" s="137" t="s">
        <v>1135</v>
      </c>
      <c r="D377" s="135">
        <v>2.92</v>
      </c>
      <c r="E377" s="135">
        <v>1</v>
      </c>
    </row>
    <row r="378" spans="1:5" x14ac:dyDescent="0.25">
      <c r="A378" s="134" t="s">
        <v>1317</v>
      </c>
      <c r="B378" s="134" t="s">
        <v>1041</v>
      </c>
      <c r="C378" s="137" t="s">
        <v>908</v>
      </c>
      <c r="D378" s="135">
        <v>3.6</v>
      </c>
      <c r="E378" s="135">
        <v>0.8</v>
      </c>
    </row>
    <row r="379" spans="1:5" x14ac:dyDescent="0.25">
      <c r="A379" s="134" t="s">
        <v>1317</v>
      </c>
      <c r="B379" s="134" t="s">
        <v>1061</v>
      </c>
      <c r="C379" s="137" t="s">
        <v>913</v>
      </c>
      <c r="D379" s="135">
        <v>3.74</v>
      </c>
      <c r="E379" s="135">
        <v>1</v>
      </c>
    </row>
    <row r="380" spans="1:5" x14ac:dyDescent="0.25">
      <c r="A380" s="134" t="s">
        <v>1317</v>
      </c>
      <c r="B380" s="134" t="s">
        <v>847</v>
      </c>
      <c r="C380" s="137" t="s">
        <v>995</v>
      </c>
      <c r="D380" s="135">
        <v>5.83</v>
      </c>
      <c r="E380" s="135">
        <v>1</v>
      </c>
    </row>
    <row r="381" spans="1:5" x14ac:dyDescent="0.25">
      <c r="A381" s="134" t="s">
        <v>1317</v>
      </c>
      <c r="B381" s="134" t="s">
        <v>973</v>
      </c>
      <c r="C381" s="137" t="s">
        <v>995</v>
      </c>
      <c r="D381" s="135">
        <v>2.77</v>
      </c>
      <c r="E381" s="135">
        <v>1</v>
      </c>
    </row>
    <row r="382" spans="1:5" x14ac:dyDescent="0.25">
      <c r="A382" s="134" t="s">
        <v>1317</v>
      </c>
      <c r="B382" s="134" t="s">
        <v>1318</v>
      </c>
      <c r="C382" s="137" t="s">
        <v>995</v>
      </c>
      <c r="D382" s="135">
        <v>0</v>
      </c>
      <c r="E382" s="135">
        <v>1</v>
      </c>
    </row>
    <row r="383" spans="1:5" x14ac:dyDescent="0.25">
      <c r="A383" s="134" t="s">
        <v>1319</v>
      </c>
      <c r="B383" s="134" t="s">
        <v>870</v>
      </c>
      <c r="C383" s="137" t="s">
        <v>1243</v>
      </c>
      <c r="D383" s="135">
        <v>4.6500000000000004</v>
      </c>
      <c r="E383" s="135">
        <v>1</v>
      </c>
    </row>
    <row r="384" spans="1:5" x14ac:dyDescent="0.25">
      <c r="A384" s="134" t="s">
        <v>1319</v>
      </c>
      <c r="B384" s="134" t="s">
        <v>1320</v>
      </c>
      <c r="C384" s="137" t="s">
        <v>908</v>
      </c>
      <c r="D384" s="135">
        <v>0</v>
      </c>
      <c r="E384" s="135">
        <v>1.1000000000000001</v>
      </c>
    </row>
    <row r="385" spans="1:5" x14ac:dyDescent="0.25">
      <c r="A385" s="134" t="s">
        <v>1319</v>
      </c>
      <c r="B385" s="134" t="s">
        <v>1015</v>
      </c>
      <c r="C385" s="137" t="s">
        <v>995</v>
      </c>
      <c r="D385" s="135">
        <v>7.17</v>
      </c>
      <c r="E385" s="135">
        <v>1.1000000000000001</v>
      </c>
    </row>
    <row r="386" spans="1:5" x14ac:dyDescent="0.25">
      <c r="A386" s="134" t="s">
        <v>1319</v>
      </c>
      <c r="B386" s="134" t="s">
        <v>897</v>
      </c>
      <c r="C386" s="137" t="s">
        <v>866</v>
      </c>
      <c r="D386" s="135">
        <v>2.2599999999999998</v>
      </c>
      <c r="E386" s="135">
        <v>1</v>
      </c>
    </row>
    <row r="387" spans="1:5" x14ac:dyDescent="0.25">
      <c r="A387" s="134" t="s">
        <v>1319</v>
      </c>
      <c r="B387" s="134" t="s">
        <v>917</v>
      </c>
      <c r="C387" s="137" t="s">
        <v>871</v>
      </c>
      <c r="D387" s="135">
        <v>2.92</v>
      </c>
      <c r="E387" s="135">
        <v>1</v>
      </c>
    </row>
    <row r="388" spans="1:5" x14ac:dyDescent="0.25">
      <c r="A388" s="134" t="s">
        <v>1321</v>
      </c>
      <c r="B388" s="134" t="s">
        <v>870</v>
      </c>
      <c r="C388" s="137" t="s">
        <v>1322</v>
      </c>
      <c r="D388" s="135">
        <v>4.6500000000000004</v>
      </c>
      <c r="E388" s="135">
        <v>1.1000000000000001</v>
      </c>
    </row>
    <row r="389" spans="1:5" x14ac:dyDescent="0.25">
      <c r="A389" s="134" t="s">
        <v>1321</v>
      </c>
      <c r="B389" s="134" t="s">
        <v>1015</v>
      </c>
      <c r="C389" s="137" t="s">
        <v>857</v>
      </c>
      <c r="D389" s="135">
        <v>7.17</v>
      </c>
      <c r="E389" s="135">
        <v>1</v>
      </c>
    </row>
    <row r="390" spans="1:5" x14ac:dyDescent="0.25">
      <c r="A390" s="134" t="s">
        <v>1321</v>
      </c>
      <c r="B390" s="134" t="s">
        <v>897</v>
      </c>
      <c r="C390" s="137" t="s">
        <v>866</v>
      </c>
      <c r="D390" s="135">
        <v>2.2599999999999998</v>
      </c>
      <c r="E390" s="135">
        <v>1</v>
      </c>
    </row>
    <row r="391" spans="1:5" x14ac:dyDescent="0.25">
      <c r="A391" s="134" t="s">
        <v>1321</v>
      </c>
      <c r="B391" s="134" t="s">
        <v>1320</v>
      </c>
      <c r="C391" s="137" t="s">
        <v>871</v>
      </c>
      <c r="D391" s="135">
        <v>0</v>
      </c>
      <c r="E391" s="135">
        <v>1</v>
      </c>
    </row>
    <row r="392" spans="1:5" ht="30" x14ac:dyDescent="0.25">
      <c r="A392" s="134" t="s">
        <v>1321</v>
      </c>
      <c r="B392" s="134" t="s">
        <v>919</v>
      </c>
      <c r="C392" s="137" t="s">
        <v>878</v>
      </c>
      <c r="D392" s="135">
        <v>0</v>
      </c>
      <c r="E392" s="135">
        <v>1</v>
      </c>
    </row>
    <row r="393" spans="1:5" x14ac:dyDescent="0.25">
      <c r="A393" s="134" t="s">
        <v>1321</v>
      </c>
      <c r="B393" s="134" t="s">
        <v>917</v>
      </c>
      <c r="C393" s="137" t="s">
        <v>878</v>
      </c>
      <c r="D393" s="135">
        <v>2.92</v>
      </c>
      <c r="E393" s="135">
        <v>1</v>
      </c>
    </row>
    <row r="394" spans="1:5" x14ac:dyDescent="0.25">
      <c r="A394" s="134" t="s">
        <v>1323</v>
      </c>
      <c r="B394" s="134" t="s">
        <v>847</v>
      </c>
      <c r="C394" s="137" t="s">
        <v>1154</v>
      </c>
      <c r="D394" s="135">
        <v>5.83</v>
      </c>
      <c r="E394" s="135">
        <v>1.1000000000000001</v>
      </c>
    </row>
    <row r="395" spans="1:5" ht="30" x14ac:dyDescent="0.25">
      <c r="A395" s="134" t="s">
        <v>1323</v>
      </c>
      <c r="B395" s="134" t="s">
        <v>921</v>
      </c>
      <c r="C395" s="137" t="s">
        <v>959</v>
      </c>
      <c r="D395" s="135">
        <v>6.2</v>
      </c>
      <c r="E395" s="135">
        <v>1</v>
      </c>
    </row>
    <row r="396" spans="1:5" x14ac:dyDescent="0.25">
      <c r="A396" s="134" t="s">
        <v>1323</v>
      </c>
      <c r="B396" s="134" t="s">
        <v>978</v>
      </c>
      <c r="C396" s="137" t="s">
        <v>913</v>
      </c>
      <c r="D396" s="135">
        <v>6.23</v>
      </c>
      <c r="E396" s="135">
        <v>1</v>
      </c>
    </row>
    <row r="397" spans="1:5" x14ac:dyDescent="0.25">
      <c r="A397" s="134" t="s">
        <v>1323</v>
      </c>
      <c r="B397" s="134" t="s">
        <v>875</v>
      </c>
      <c r="C397" s="137" t="s">
        <v>871</v>
      </c>
      <c r="D397" s="135">
        <v>5.9</v>
      </c>
      <c r="E397" s="135">
        <v>1</v>
      </c>
    </row>
    <row r="398" spans="1:5" hidden="1" x14ac:dyDescent="0.25">
      <c r="A398" s="134" t="s">
        <v>1324</v>
      </c>
      <c r="B398" s="134" t="s">
        <v>847</v>
      </c>
      <c r="C398" s="137" t="s">
        <v>1325</v>
      </c>
      <c r="D398" s="135">
        <v>5.83</v>
      </c>
      <c r="E398" s="135">
        <v>1</v>
      </c>
    </row>
    <row r="399" spans="1:5" hidden="1" x14ac:dyDescent="0.25">
      <c r="A399" s="134" t="s">
        <v>1324</v>
      </c>
      <c r="B399" s="134" t="s">
        <v>973</v>
      </c>
      <c r="C399" s="137" t="s">
        <v>1325</v>
      </c>
      <c r="D399" s="135">
        <v>2.77</v>
      </c>
      <c r="E399" s="135">
        <v>1</v>
      </c>
    </row>
    <row r="400" spans="1:5" hidden="1" x14ac:dyDescent="0.25">
      <c r="A400" s="134" t="s">
        <v>1324</v>
      </c>
      <c r="B400" s="134" t="s">
        <v>925</v>
      </c>
      <c r="C400" s="137" t="s">
        <v>930</v>
      </c>
      <c r="D400" s="135">
        <v>2.4700000000000002</v>
      </c>
      <c r="E400" s="135">
        <v>0.8</v>
      </c>
    </row>
    <row r="401" spans="1:5" hidden="1" x14ac:dyDescent="0.25">
      <c r="A401" s="134" t="s">
        <v>1324</v>
      </c>
      <c r="B401" s="134" t="s">
        <v>1145</v>
      </c>
      <c r="C401" s="137" t="s">
        <v>915</v>
      </c>
      <c r="D401" s="135">
        <v>2.81</v>
      </c>
      <c r="E401" s="135">
        <v>0.8</v>
      </c>
    </row>
    <row r="402" spans="1:5" ht="30" hidden="1" x14ac:dyDescent="0.25">
      <c r="A402" s="134" t="s">
        <v>1324</v>
      </c>
      <c r="B402" s="134" t="s">
        <v>921</v>
      </c>
      <c r="C402" s="137" t="s">
        <v>995</v>
      </c>
      <c r="D402" s="135">
        <v>6.2</v>
      </c>
      <c r="E402" s="135">
        <v>1</v>
      </c>
    </row>
    <row r="403" spans="1:5" hidden="1" x14ac:dyDescent="0.25">
      <c r="A403" s="134" t="s">
        <v>1324</v>
      </c>
      <c r="B403" s="134" t="s">
        <v>897</v>
      </c>
      <c r="C403" s="137" t="s">
        <v>995</v>
      </c>
      <c r="D403" s="135">
        <v>2.2599999999999998</v>
      </c>
      <c r="E403" s="135">
        <v>1</v>
      </c>
    </row>
    <row r="404" spans="1:5" hidden="1" x14ac:dyDescent="0.25">
      <c r="A404" s="134" t="s">
        <v>1324</v>
      </c>
      <c r="B404" s="134" t="s">
        <v>893</v>
      </c>
      <c r="C404" s="137" t="s">
        <v>860</v>
      </c>
      <c r="D404" s="135">
        <v>5.33</v>
      </c>
      <c r="E404" s="135">
        <v>1</v>
      </c>
    </row>
    <row r="405" spans="1:5" hidden="1" x14ac:dyDescent="0.25">
      <c r="A405" s="134" t="s">
        <v>1324</v>
      </c>
      <c r="B405" s="134" t="s">
        <v>1009</v>
      </c>
      <c r="C405" s="137" t="s">
        <v>860</v>
      </c>
      <c r="D405" s="135">
        <v>1.98</v>
      </c>
      <c r="E405" s="135">
        <v>0.8</v>
      </c>
    </row>
    <row r="406" spans="1:5" hidden="1" x14ac:dyDescent="0.25">
      <c r="A406" s="134" t="s">
        <v>1324</v>
      </c>
      <c r="B406" s="134" t="s">
        <v>1041</v>
      </c>
      <c r="C406" s="137" t="s">
        <v>860</v>
      </c>
      <c r="D406" s="135">
        <v>3.6</v>
      </c>
      <c r="E406" s="135">
        <v>0.8</v>
      </c>
    </row>
    <row r="407" spans="1:5" hidden="1" x14ac:dyDescent="0.25">
      <c r="A407" s="134" t="s">
        <v>1324</v>
      </c>
      <c r="B407" s="136" t="s">
        <v>1326</v>
      </c>
      <c r="C407" s="137" t="s">
        <v>866</v>
      </c>
      <c r="D407" s="135">
        <v>0</v>
      </c>
      <c r="E407" s="135">
        <v>1</v>
      </c>
    </row>
    <row r="408" spans="1:5" hidden="1" x14ac:dyDescent="0.25">
      <c r="A408" s="134" t="s">
        <v>1324</v>
      </c>
      <c r="B408" s="134" t="s">
        <v>1020</v>
      </c>
      <c r="C408" s="137" t="s">
        <v>866</v>
      </c>
      <c r="D408" s="135">
        <v>5.49</v>
      </c>
      <c r="E408" s="135">
        <v>1</v>
      </c>
    </row>
    <row r="409" spans="1:5" hidden="1" x14ac:dyDescent="0.25">
      <c r="A409" s="134" t="s">
        <v>1324</v>
      </c>
      <c r="B409" s="134" t="s">
        <v>875</v>
      </c>
      <c r="C409" s="137" t="s">
        <v>866</v>
      </c>
      <c r="D409" s="135">
        <v>5.9</v>
      </c>
      <c r="E409" s="135">
        <v>1</v>
      </c>
    </row>
    <row r="410" spans="1:5" hidden="1" x14ac:dyDescent="0.25">
      <c r="A410" s="134" t="s">
        <v>1324</v>
      </c>
      <c r="B410" s="134" t="s">
        <v>891</v>
      </c>
      <c r="C410" s="137" t="s">
        <v>871</v>
      </c>
      <c r="D410" s="135">
        <v>5.3</v>
      </c>
      <c r="E410" s="135">
        <v>1</v>
      </c>
    </row>
    <row r="411" spans="1:5" hidden="1" x14ac:dyDescent="0.25">
      <c r="A411" s="134" t="s">
        <v>1324</v>
      </c>
      <c r="B411" s="134" t="s">
        <v>1141</v>
      </c>
      <c r="C411" s="137" t="s">
        <v>871</v>
      </c>
      <c r="D411" s="135">
        <v>2.0499999999999998</v>
      </c>
      <c r="E411" s="135">
        <v>0.8</v>
      </c>
    </row>
    <row r="412" spans="1:5" x14ac:dyDescent="0.25">
      <c r="A412" s="134" t="s">
        <v>1327</v>
      </c>
      <c r="B412" s="134" t="s">
        <v>847</v>
      </c>
      <c r="C412" s="137" t="s">
        <v>1154</v>
      </c>
      <c r="D412" s="135">
        <v>5.83</v>
      </c>
      <c r="E412" s="135">
        <v>1.1000000000000001</v>
      </c>
    </row>
    <row r="413" spans="1:5" x14ac:dyDescent="0.25">
      <c r="A413" s="134" t="s">
        <v>1327</v>
      </c>
      <c r="B413" s="134" t="s">
        <v>917</v>
      </c>
      <c r="C413" s="137" t="s">
        <v>853</v>
      </c>
      <c r="D413" s="135">
        <v>2.92</v>
      </c>
      <c r="E413" s="135">
        <v>1</v>
      </c>
    </row>
    <row r="414" spans="1:5" x14ac:dyDescent="0.25">
      <c r="A414" s="134" t="s">
        <v>1327</v>
      </c>
      <c r="B414" s="134" t="s">
        <v>932</v>
      </c>
      <c r="C414" s="137" t="s">
        <v>913</v>
      </c>
      <c r="D414" s="135">
        <v>5.08</v>
      </c>
      <c r="E414" s="135">
        <v>1</v>
      </c>
    </row>
    <row r="415" spans="1:5" x14ac:dyDescent="0.25">
      <c r="A415" s="134" t="s">
        <v>1327</v>
      </c>
      <c r="B415" s="134" t="s">
        <v>1082</v>
      </c>
      <c r="C415" s="137" t="s">
        <v>915</v>
      </c>
      <c r="D415" s="135">
        <v>2.0299999999999998</v>
      </c>
      <c r="E415" s="135">
        <v>1</v>
      </c>
    </row>
    <row r="416" spans="1:5" x14ac:dyDescent="0.25">
      <c r="A416" s="134" t="s">
        <v>1327</v>
      </c>
      <c r="B416" s="134" t="s">
        <v>955</v>
      </c>
      <c r="C416" s="137" t="s">
        <v>857</v>
      </c>
      <c r="D416" s="135">
        <v>3.11</v>
      </c>
      <c r="E416" s="135">
        <v>0.8</v>
      </c>
    </row>
    <row r="417" spans="1:5" x14ac:dyDescent="0.25">
      <c r="A417" s="134" t="s">
        <v>1327</v>
      </c>
      <c r="B417" s="134" t="s">
        <v>870</v>
      </c>
      <c r="C417" s="137" t="s">
        <v>866</v>
      </c>
      <c r="D417" s="135">
        <v>4.6500000000000004</v>
      </c>
      <c r="E417" s="135">
        <v>1</v>
      </c>
    </row>
    <row r="418" spans="1:5" x14ac:dyDescent="0.25">
      <c r="A418" s="134" t="s">
        <v>1327</v>
      </c>
      <c r="B418" s="134" t="s">
        <v>865</v>
      </c>
      <c r="C418" s="137" t="s">
        <v>866</v>
      </c>
      <c r="D418" s="135">
        <v>2.36</v>
      </c>
      <c r="E418" s="135">
        <v>1</v>
      </c>
    </row>
    <row r="419" spans="1:5" ht="30" x14ac:dyDescent="0.25">
      <c r="A419" s="134" t="s">
        <v>1327</v>
      </c>
      <c r="B419" s="134" t="s">
        <v>921</v>
      </c>
      <c r="C419" s="137" t="s">
        <v>866</v>
      </c>
      <c r="D419" s="135">
        <v>6.2</v>
      </c>
      <c r="E419" s="135">
        <v>1</v>
      </c>
    </row>
    <row r="420" spans="1:5" x14ac:dyDescent="0.25">
      <c r="A420" s="134" t="s">
        <v>1327</v>
      </c>
      <c r="B420" s="134" t="s">
        <v>925</v>
      </c>
      <c r="C420" s="137" t="s">
        <v>871</v>
      </c>
      <c r="D420" s="135">
        <v>2.4700000000000002</v>
      </c>
      <c r="E420" s="135">
        <v>0.8</v>
      </c>
    </row>
    <row r="421" spans="1:5" x14ac:dyDescent="0.25">
      <c r="A421" s="134" t="s">
        <v>1327</v>
      </c>
      <c r="B421" s="134" t="s">
        <v>1052</v>
      </c>
      <c r="C421" s="137" t="s">
        <v>871</v>
      </c>
      <c r="D421" s="135">
        <v>3.62</v>
      </c>
      <c r="E421" s="135">
        <v>0.8</v>
      </c>
    </row>
    <row r="422" spans="1:5" x14ac:dyDescent="0.25">
      <c r="A422" s="134" t="s">
        <v>1327</v>
      </c>
      <c r="B422" s="134" t="s">
        <v>897</v>
      </c>
      <c r="C422" s="137" t="s">
        <v>871</v>
      </c>
      <c r="D422" s="135">
        <v>2.2599999999999998</v>
      </c>
      <c r="E422" s="135">
        <v>1</v>
      </c>
    </row>
    <row r="423" spans="1:5" hidden="1" x14ac:dyDescent="0.25">
      <c r="A423" s="134" t="s">
        <v>1199</v>
      </c>
      <c r="B423" s="134" t="s">
        <v>847</v>
      </c>
      <c r="C423" s="137" t="s">
        <v>1180</v>
      </c>
      <c r="D423" s="135">
        <v>5.83</v>
      </c>
      <c r="E423" s="135">
        <v>1.08</v>
      </c>
    </row>
    <row r="424" spans="1:5" hidden="1" x14ac:dyDescent="0.25">
      <c r="A424" s="134" t="s">
        <v>1199</v>
      </c>
      <c r="B424" s="134" t="s">
        <v>917</v>
      </c>
      <c r="C424" s="137" t="s">
        <v>930</v>
      </c>
      <c r="D424" s="135">
        <v>2.92</v>
      </c>
      <c r="E424" s="135">
        <v>1</v>
      </c>
    </row>
    <row r="425" spans="1:5" hidden="1" x14ac:dyDescent="0.25">
      <c r="A425" s="134" t="s">
        <v>1199</v>
      </c>
      <c r="B425" s="134" t="s">
        <v>907</v>
      </c>
      <c r="C425" s="137" t="s">
        <v>1006</v>
      </c>
      <c r="D425" s="135">
        <v>5.45</v>
      </c>
      <c r="E425" s="135">
        <v>1.1000000000000001</v>
      </c>
    </row>
    <row r="426" spans="1:5" hidden="1" x14ac:dyDescent="0.25">
      <c r="A426" s="134" t="s">
        <v>1199</v>
      </c>
      <c r="B426" s="134" t="s">
        <v>973</v>
      </c>
      <c r="C426" s="137" t="s">
        <v>963</v>
      </c>
      <c r="D426" s="135">
        <v>2.77</v>
      </c>
      <c r="E426" s="135">
        <v>1</v>
      </c>
    </row>
    <row r="427" spans="1:5" hidden="1" x14ac:dyDescent="0.25">
      <c r="A427" s="134" t="s">
        <v>1199</v>
      </c>
      <c r="B427" s="134" t="s">
        <v>925</v>
      </c>
      <c r="C427" s="137" t="s">
        <v>860</v>
      </c>
      <c r="D427" s="135">
        <v>2.4700000000000002</v>
      </c>
      <c r="E427" s="135">
        <v>0.8</v>
      </c>
    </row>
    <row r="428" spans="1:5" ht="30" hidden="1" x14ac:dyDescent="0.25">
      <c r="A428" s="134" t="s">
        <v>1199</v>
      </c>
      <c r="B428" s="134" t="s">
        <v>919</v>
      </c>
      <c r="C428" s="137" t="s">
        <v>860</v>
      </c>
      <c r="D428" s="135">
        <v>0</v>
      </c>
      <c r="E428" s="135">
        <v>1</v>
      </c>
    </row>
    <row r="429" spans="1:5" hidden="1" x14ac:dyDescent="0.25">
      <c r="A429" s="134" t="s">
        <v>1199</v>
      </c>
      <c r="B429" s="134" t="s">
        <v>897</v>
      </c>
      <c r="C429" s="137" t="s">
        <v>860</v>
      </c>
      <c r="D429" s="135">
        <v>2.2599999999999998</v>
      </c>
      <c r="E429" s="135">
        <v>1</v>
      </c>
    </row>
    <row r="430" spans="1:5" hidden="1" x14ac:dyDescent="0.25">
      <c r="A430" s="134" t="s">
        <v>1199</v>
      </c>
      <c r="B430" s="134" t="s">
        <v>887</v>
      </c>
      <c r="C430" s="137" t="s">
        <v>860</v>
      </c>
      <c r="D430" s="135">
        <v>5.5</v>
      </c>
      <c r="E430" s="135">
        <v>1</v>
      </c>
    </row>
    <row r="431" spans="1:5" hidden="1" x14ac:dyDescent="0.25">
      <c r="A431" s="134" t="s">
        <v>1199</v>
      </c>
      <c r="B431" s="134" t="s">
        <v>1076</v>
      </c>
      <c r="C431" s="137" t="s">
        <v>860</v>
      </c>
      <c r="D431" s="135">
        <v>4.17</v>
      </c>
      <c r="E431" s="135">
        <v>0.8</v>
      </c>
    </row>
    <row r="432" spans="1:5" ht="30" hidden="1" x14ac:dyDescent="0.25">
      <c r="A432" s="134" t="s">
        <v>1199</v>
      </c>
      <c r="B432" s="134" t="s">
        <v>921</v>
      </c>
      <c r="C432" s="137" t="s">
        <v>866</v>
      </c>
      <c r="D432" s="135">
        <v>6.2</v>
      </c>
      <c r="E432" s="135">
        <v>1</v>
      </c>
    </row>
    <row r="433" spans="1:5" hidden="1" x14ac:dyDescent="0.25">
      <c r="A433" s="134" t="s">
        <v>1199</v>
      </c>
      <c r="B433" s="134" t="s">
        <v>1061</v>
      </c>
      <c r="C433" s="137" t="s">
        <v>866</v>
      </c>
      <c r="D433" s="135">
        <v>3.74</v>
      </c>
      <c r="E433" s="135">
        <v>1</v>
      </c>
    </row>
    <row r="434" spans="1:5" ht="30" hidden="1" x14ac:dyDescent="0.25">
      <c r="A434" s="134" t="s">
        <v>1199</v>
      </c>
      <c r="B434" s="134" t="s">
        <v>1099</v>
      </c>
      <c r="C434" s="137" t="s">
        <v>866</v>
      </c>
      <c r="D434" s="135">
        <v>2.6</v>
      </c>
      <c r="E434" s="135">
        <v>1</v>
      </c>
    </row>
    <row r="435" spans="1:5" hidden="1" x14ac:dyDescent="0.25">
      <c r="A435" s="134" t="s">
        <v>1199</v>
      </c>
      <c r="B435" s="134" t="s">
        <v>893</v>
      </c>
      <c r="C435" s="137" t="s">
        <v>866</v>
      </c>
      <c r="D435" s="135">
        <v>5.33</v>
      </c>
      <c r="E435" s="135">
        <v>1</v>
      </c>
    </row>
    <row r="436" spans="1:5" hidden="1" x14ac:dyDescent="0.25">
      <c r="A436" s="134" t="s">
        <v>1199</v>
      </c>
      <c r="B436" s="134" t="s">
        <v>865</v>
      </c>
      <c r="C436" s="137" t="s">
        <v>871</v>
      </c>
      <c r="D436" s="135">
        <v>2.36</v>
      </c>
      <c r="E436" s="135">
        <v>1</v>
      </c>
    </row>
    <row r="437" spans="1:5" hidden="1" x14ac:dyDescent="0.25">
      <c r="A437" s="134" t="s">
        <v>1199</v>
      </c>
      <c r="B437" s="134" t="s">
        <v>955</v>
      </c>
      <c r="C437" s="137" t="s">
        <v>871</v>
      </c>
      <c r="D437" s="135">
        <v>3.11</v>
      </c>
      <c r="E437" s="135">
        <v>0.8</v>
      </c>
    </row>
    <row r="438" spans="1:5" hidden="1" x14ac:dyDescent="0.25">
      <c r="A438" s="134" t="s">
        <v>1199</v>
      </c>
      <c r="B438" s="134" t="s">
        <v>1260</v>
      </c>
      <c r="C438" s="137" t="s">
        <v>871</v>
      </c>
      <c r="D438" s="135">
        <v>3.27</v>
      </c>
      <c r="E438" s="135">
        <v>1</v>
      </c>
    </row>
    <row r="439" spans="1:5" hidden="1" x14ac:dyDescent="0.25">
      <c r="A439" s="134" t="s">
        <v>1199</v>
      </c>
      <c r="B439" s="134" t="s">
        <v>1145</v>
      </c>
      <c r="C439" s="137" t="s">
        <v>871</v>
      </c>
      <c r="D439" s="135">
        <v>2.81</v>
      </c>
      <c r="E439" s="135">
        <v>0.8</v>
      </c>
    </row>
    <row r="440" spans="1:5" hidden="1" x14ac:dyDescent="0.25">
      <c r="A440" s="134" t="s">
        <v>1199</v>
      </c>
      <c r="B440" s="134" t="s">
        <v>932</v>
      </c>
      <c r="C440" s="137" t="s">
        <v>871</v>
      </c>
      <c r="D440" s="135">
        <v>5.08</v>
      </c>
      <c r="E440" s="135">
        <v>1</v>
      </c>
    </row>
    <row r="441" spans="1:5" hidden="1" x14ac:dyDescent="0.25">
      <c r="A441" s="134" t="s">
        <v>1199</v>
      </c>
      <c r="B441" s="134" t="s">
        <v>1131</v>
      </c>
      <c r="C441" s="137" t="s">
        <v>871</v>
      </c>
      <c r="D441" s="135">
        <v>2.5</v>
      </c>
      <c r="E441" s="135">
        <v>0.8</v>
      </c>
    </row>
    <row r="442" spans="1:5" hidden="1" x14ac:dyDescent="0.25">
      <c r="A442" s="134" t="s">
        <v>1199</v>
      </c>
      <c r="B442" s="134" t="s">
        <v>938</v>
      </c>
      <c r="C442" s="137" t="s">
        <v>871</v>
      </c>
      <c r="D442" s="135">
        <v>5.47</v>
      </c>
      <c r="E442" s="135">
        <v>1.01</v>
      </c>
    </row>
    <row r="443" spans="1:5" hidden="1" x14ac:dyDescent="0.25">
      <c r="A443" s="134" t="s">
        <v>1199</v>
      </c>
      <c r="B443" s="134" t="s">
        <v>869</v>
      </c>
      <c r="C443" s="137" t="s">
        <v>871</v>
      </c>
      <c r="D443" s="135">
        <v>5.34</v>
      </c>
      <c r="E443" s="135">
        <v>1</v>
      </c>
    </row>
    <row r="444" spans="1:5" ht="30" hidden="1" x14ac:dyDescent="0.25">
      <c r="A444" s="134" t="s">
        <v>1199</v>
      </c>
      <c r="B444" s="134" t="s">
        <v>1328</v>
      </c>
      <c r="C444" s="137" t="s">
        <v>871</v>
      </c>
      <c r="D444" s="135">
        <v>2.56</v>
      </c>
      <c r="E444" s="135">
        <v>1</v>
      </c>
    </row>
    <row r="445" spans="1:5" hidden="1" x14ac:dyDescent="0.25">
      <c r="A445" s="134" t="s">
        <v>1199</v>
      </c>
      <c r="B445" s="134" t="s">
        <v>1052</v>
      </c>
      <c r="C445" s="137" t="s">
        <v>878</v>
      </c>
      <c r="D445" s="135">
        <v>3.62</v>
      </c>
      <c r="E445" s="135">
        <v>0.8</v>
      </c>
    </row>
    <row r="446" spans="1:5" hidden="1" x14ac:dyDescent="0.25">
      <c r="A446" s="134" t="s">
        <v>1199</v>
      </c>
      <c r="B446" s="134" t="s">
        <v>1053</v>
      </c>
      <c r="C446" s="137" t="s">
        <v>878</v>
      </c>
      <c r="D446" s="135">
        <v>4.7300000000000004</v>
      </c>
      <c r="E446" s="135">
        <v>0.8</v>
      </c>
    </row>
    <row r="447" spans="1:5" hidden="1" x14ac:dyDescent="0.25">
      <c r="A447" s="134" t="s">
        <v>1199</v>
      </c>
      <c r="B447" s="134" t="s">
        <v>1261</v>
      </c>
      <c r="C447" s="137" t="s">
        <v>878</v>
      </c>
      <c r="D447" s="135">
        <v>3.47</v>
      </c>
      <c r="E447" s="135">
        <v>0.8</v>
      </c>
    </row>
    <row r="448" spans="1:5" hidden="1" x14ac:dyDescent="0.25">
      <c r="A448" s="134" t="s">
        <v>1199</v>
      </c>
      <c r="B448" s="134" t="s">
        <v>1196</v>
      </c>
      <c r="C448" s="137" t="s">
        <v>878</v>
      </c>
      <c r="D448" s="135">
        <v>2.19</v>
      </c>
      <c r="E448" s="135">
        <v>0.8</v>
      </c>
    </row>
    <row r="449" spans="1:5" hidden="1" x14ac:dyDescent="0.25">
      <c r="A449" s="134" t="s">
        <v>1199</v>
      </c>
      <c r="B449" s="134" t="s">
        <v>1041</v>
      </c>
      <c r="C449" s="137" t="s">
        <v>878</v>
      </c>
      <c r="D449" s="135">
        <v>3.6</v>
      </c>
      <c r="E449" s="135">
        <v>0.8</v>
      </c>
    </row>
    <row r="450" spans="1:5" ht="30" hidden="1" x14ac:dyDescent="0.25">
      <c r="A450" s="134" t="s">
        <v>1199</v>
      </c>
      <c r="B450" s="134" t="s">
        <v>923</v>
      </c>
      <c r="C450" s="137" t="s">
        <v>878</v>
      </c>
      <c r="D450" s="135">
        <v>0</v>
      </c>
      <c r="E450" s="135">
        <v>0.8</v>
      </c>
    </row>
    <row r="451" spans="1:5" hidden="1" x14ac:dyDescent="0.25">
      <c r="A451" s="134" t="s">
        <v>1199</v>
      </c>
      <c r="B451" s="134" t="s">
        <v>950</v>
      </c>
      <c r="C451" s="137" t="s">
        <v>878</v>
      </c>
      <c r="D451" s="135">
        <v>4.5999999999999996</v>
      </c>
      <c r="E451" s="135">
        <v>0.8</v>
      </c>
    </row>
    <row r="452" spans="1:5" hidden="1" x14ac:dyDescent="0.25">
      <c r="A452" s="134" t="s">
        <v>1199</v>
      </c>
      <c r="B452" s="134" t="s">
        <v>1141</v>
      </c>
      <c r="C452" s="137" t="s">
        <v>878</v>
      </c>
      <c r="D452" s="135">
        <v>2.0499999999999998</v>
      </c>
      <c r="E452" s="135">
        <v>0.8</v>
      </c>
    </row>
    <row r="453" spans="1:5" hidden="1" x14ac:dyDescent="0.25">
      <c r="A453" s="134" t="s">
        <v>1329</v>
      </c>
      <c r="B453" s="134" t="s">
        <v>847</v>
      </c>
      <c r="C453" s="137" t="s">
        <v>1090</v>
      </c>
      <c r="D453" s="135">
        <v>5.83</v>
      </c>
      <c r="E453" s="135">
        <v>1</v>
      </c>
    </row>
    <row r="454" spans="1:5" hidden="1" x14ac:dyDescent="0.25">
      <c r="A454" s="134" t="s">
        <v>1329</v>
      </c>
      <c r="B454" s="134" t="s">
        <v>917</v>
      </c>
      <c r="C454" s="137" t="s">
        <v>1105</v>
      </c>
      <c r="D454" s="135">
        <v>2.92</v>
      </c>
      <c r="E454" s="135">
        <v>1</v>
      </c>
    </row>
    <row r="455" spans="1:5" ht="30" hidden="1" x14ac:dyDescent="0.25">
      <c r="A455" s="134" t="s">
        <v>1329</v>
      </c>
      <c r="B455" s="134" t="s">
        <v>921</v>
      </c>
      <c r="C455" s="137" t="s">
        <v>911</v>
      </c>
      <c r="D455" s="135">
        <v>6.2</v>
      </c>
      <c r="E455" s="135">
        <v>1</v>
      </c>
    </row>
    <row r="456" spans="1:5" hidden="1" x14ac:dyDescent="0.25">
      <c r="A456" s="134" t="s">
        <v>1329</v>
      </c>
      <c r="B456" s="134" t="s">
        <v>897</v>
      </c>
      <c r="C456" s="137" t="s">
        <v>853</v>
      </c>
      <c r="D456" s="135">
        <v>2.2599999999999998</v>
      </c>
      <c r="E456" s="135">
        <v>1</v>
      </c>
    </row>
    <row r="457" spans="1:5" hidden="1" x14ac:dyDescent="0.25">
      <c r="A457" s="134" t="s">
        <v>1329</v>
      </c>
      <c r="B457" s="134" t="s">
        <v>946</v>
      </c>
      <c r="C457" s="137" t="s">
        <v>915</v>
      </c>
      <c r="D457" s="135">
        <v>5.51</v>
      </c>
      <c r="E457" s="135">
        <v>1</v>
      </c>
    </row>
    <row r="458" spans="1:5" hidden="1" x14ac:dyDescent="0.25">
      <c r="A458" s="134" t="s">
        <v>1329</v>
      </c>
      <c r="B458" s="134" t="s">
        <v>973</v>
      </c>
      <c r="C458" s="137" t="s">
        <v>995</v>
      </c>
      <c r="D458" s="135">
        <v>2.77</v>
      </c>
      <c r="E458" s="135">
        <v>1</v>
      </c>
    </row>
    <row r="459" spans="1:5" ht="30" hidden="1" x14ac:dyDescent="0.25">
      <c r="A459" s="134" t="s">
        <v>1329</v>
      </c>
      <c r="B459" s="134" t="s">
        <v>1228</v>
      </c>
      <c r="C459" s="137" t="s">
        <v>995</v>
      </c>
      <c r="D459" s="135">
        <v>3.94</v>
      </c>
      <c r="E459" s="135">
        <v>1</v>
      </c>
    </row>
    <row r="460" spans="1:5" hidden="1" x14ac:dyDescent="0.25">
      <c r="A460" s="134" t="s">
        <v>1329</v>
      </c>
      <c r="B460" s="134" t="s">
        <v>875</v>
      </c>
      <c r="C460" s="137" t="s">
        <v>857</v>
      </c>
      <c r="D460" s="135">
        <v>5.9</v>
      </c>
      <c r="E460" s="135">
        <v>1</v>
      </c>
    </row>
    <row r="461" spans="1:5" hidden="1" x14ac:dyDescent="0.25">
      <c r="A461" s="134" t="s">
        <v>1329</v>
      </c>
      <c r="B461" s="134" t="s">
        <v>907</v>
      </c>
      <c r="C461" s="137" t="s">
        <v>857</v>
      </c>
      <c r="D461" s="135">
        <v>5.45</v>
      </c>
      <c r="E461" s="135">
        <v>1</v>
      </c>
    </row>
    <row r="462" spans="1:5" ht="30" hidden="1" x14ac:dyDescent="0.25">
      <c r="A462" s="134" t="s">
        <v>1329</v>
      </c>
      <c r="B462" s="134" t="s">
        <v>919</v>
      </c>
      <c r="C462" s="137" t="s">
        <v>857</v>
      </c>
      <c r="D462" s="135">
        <v>0</v>
      </c>
      <c r="E462" s="135">
        <v>1</v>
      </c>
    </row>
    <row r="463" spans="1:5" hidden="1" x14ac:dyDescent="0.25">
      <c r="A463" s="134" t="s">
        <v>1329</v>
      </c>
      <c r="B463" s="134" t="s">
        <v>1232</v>
      </c>
      <c r="C463" s="137" t="s">
        <v>860</v>
      </c>
      <c r="D463" s="135">
        <v>4.03</v>
      </c>
      <c r="E463" s="135">
        <v>1</v>
      </c>
    </row>
    <row r="464" spans="1:5" ht="30" hidden="1" x14ac:dyDescent="0.25">
      <c r="A464" s="134" t="s">
        <v>1329</v>
      </c>
      <c r="B464" s="134" t="s">
        <v>877</v>
      </c>
      <c r="C464" s="137" t="s">
        <v>860</v>
      </c>
      <c r="D464" s="135">
        <v>6.65</v>
      </c>
      <c r="E464" s="135">
        <v>1</v>
      </c>
    </row>
    <row r="465" spans="1:5" hidden="1" x14ac:dyDescent="0.25">
      <c r="A465" s="134" t="s">
        <v>1329</v>
      </c>
      <c r="B465" s="134" t="s">
        <v>1061</v>
      </c>
      <c r="C465" s="137" t="s">
        <v>860</v>
      </c>
      <c r="D465" s="135">
        <v>3.74</v>
      </c>
      <c r="E465" s="135">
        <v>1</v>
      </c>
    </row>
    <row r="466" spans="1:5" hidden="1" x14ac:dyDescent="0.25">
      <c r="A466" s="134" t="s">
        <v>1329</v>
      </c>
      <c r="B466" s="134" t="s">
        <v>990</v>
      </c>
      <c r="C466" s="137" t="s">
        <v>860</v>
      </c>
      <c r="D466" s="135">
        <v>3.11</v>
      </c>
      <c r="E466" s="135">
        <v>1</v>
      </c>
    </row>
    <row r="467" spans="1:5" hidden="1" x14ac:dyDescent="0.25">
      <c r="A467" s="134" t="s">
        <v>1329</v>
      </c>
      <c r="B467" s="134" t="s">
        <v>893</v>
      </c>
      <c r="C467" s="137" t="s">
        <v>871</v>
      </c>
      <c r="D467" s="135">
        <v>5.33</v>
      </c>
      <c r="E467" s="135">
        <v>1</v>
      </c>
    </row>
    <row r="468" spans="1:5" hidden="1" x14ac:dyDescent="0.25">
      <c r="A468" s="134" t="s">
        <v>1329</v>
      </c>
      <c r="B468" s="134" t="s">
        <v>865</v>
      </c>
      <c r="C468" s="137" t="s">
        <v>871</v>
      </c>
      <c r="D468" s="135">
        <v>2.36</v>
      </c>
      <c r="E468" s="135">
        <v>1</v>
      </c>
    </row>
    <row r="469" spans="1:5" hidden="1" x14ac:dyDescent="0.25">
      <c r="A469" s="134" t="s">
        <v>1329</v>
      </c>
      <c r="B469" s="134" t="s">
        <v>1009</v>
      </c>
      <c r="C469" s="137" t="s">
        <v>871</v>
      </c>
      <c r="D469" s="135">
        <v>1.98</v>
      </c>
      <c r="E469" s="135">
        <v>0.8</v>
      </c>
    </row>
    <row r="470" spans="1:5" hidden="1" x14ac:dyDescent="0.25">
      <c r="A470" s="134" t="s">
        <v>1329</v>
      </c>
      <c r="B470" s="134" t="s">
        <v>1330</v>
      </c>
      <c r="C470" s="137" t="s">
        <v>871</v>
      </c>
      <c r="D470" s="135">
        <v>5.24</v>
      </c>
      <c r="E470" s="135">
        <v>1</v>
      </c>
    </row>
    <row r="471" spans="1:5" hidden="1" x14ac:dyDescent="0.25">
      <c r="A471" s="134" t="s">
        <v>1329</v>
      </c>
      <c r="B471" s="134" t="s">
        <v>953</v>
      </c>
      <c r="C471" s="137" t="s">
        <v>871</v>
      </c>
      <c r="D471" s="135">
        <v>7.3</v>
      </c>
      <c r="E471" s="135">
        <v>1</v>
      </c>
    </row>
    <row r="472" spans="1:5" hidden="1" x14ac:dyDescent="0.25">
      <c r="A472" s="134" t="s">
        <v>1329</v>
      </c>
      <c r="B472" s="134" t="s">
        <v>1041</v>
      </c>
      <c r="C472" s="137" t="s">
        <v>871</v>
      </c>
      <c r="D472" s="135">
        <v>3.6</v>
      </c>
      <c r="E472" s="135">
        <v>0.8</v>
      </c>
    </row>
    <row r="473" spans="1:5" hidden="1" x14ac:dyDescent="0.25">
      <c r="A473" s="134" t="s">
        <v>1329</v>
      </c>
      <c r="B473" s="134" t="s">
        <v>1076</v>
      </c>
      <c r="C473" s="137" t="s">
        <v>871</v>
      </c>
      <c r="D473" s="135">
        <v>4.17</v>
      </c>
      <c r="E473" s="135">
        <v>0.8</v>
      </c>
    </row>
    <row r="474" spans="1:5" hidden="1" x14ac:dyDescent="0.25">
      <c r="A474" s="134" t="s">
        <v>1329</v>
      </c>
      <c r="B474" s="134" t="s">
        <v>925</v>
      </c>
      <c r="C474" s="137" t="s">
        <v>871</v>
      </c>
      <c r="D474" s="135">
        <v>2.4700000000000002</v>
      </c>
      <c r="E474" s="135">
        <v>0.8</v>
      </c>
    </row>
    <row r="475" spans="1:5" hidden="1" x14ac:dyDescent="0.25">
      <c r="A475" s="134" t="s">
        <v>1329</v>
      </c>
      <c r="B475" s="134" t="s">
        <v>1052</v>
      </c>
      <c r="C475" s="137" t="s">
        <v>871</v>
      </c>
      <c r="D475" s="135">
        <v>3.62</v>
      </c>
      <c r="E475" s="135">
        <v>0.8</v>
      </c>
    </row>
    <row r="476" spans="1:5" hidden="1" x14ac:dyDescent="0.25">
      <c r="A476" s="134" t="s">
        <v>1329</v>
      </c>
      <c r="B476" s="134" t="s">
        <v>891</v>
      </c>
      <c r="C476" s="137" t="s">
        <v>871</v>
      </c>
      <c r="D476" s="135">
        <v>5.3</v>
      </c>
      <c r="E476" s="135">
        <v>1</v>
      </c>
    </row>
    <row r="477" spans="1:5" hidden="1" x14ac:dyDescent="0.25">
      <c r="A477" s="134" t="s">
        <v>1329</v>
      </c>
      <c r="B477" s="134" t="s">
        <v>932</v>
      </c>
      <c r="C477" s="137" t="s">
        <v>871</v>
      </c>
      <c r="D477" s="135">
        <v>5.08</v>
      </c>
      <c r="E477" s="135">
        <v>1</v>
      </c>
    </row>
    <row r="478" spans="1:5" hidden="1" x14ac:dyDescent="0.25">
      <c r="A478" s="134" t="s">
        <v>1329</v>
      </c>
      <c r="B478" s="134" t="s">
        <v>938</v>
      </c>
      <c r="C478" s="137" t="s">
        <v>871</v>
      </c>
      <c r="D478" s="135">
        <v>5.47</v>
      </c>
      <c r="E478" s="135">
        <v>1</v>
      </c>
    </row>
    <row r="479" spans="1:5" hidden="1" x14ac:dyDescent="0.25">
      <c r="A479" s="134" t="s">
        <v>1329</v>
      </c>
      <c r="B479" s="134" t="s">
        <v>1020</v>
      </c>
      <c r="C479" s="137" t="s">
        <v>871</v>
      </c>
      <c r="D479" s="135">
        <v>5.49</v>
      </c>
      <c r="E479" s="135">
        <v>1</v>
      </c>
    </row>
    <row r="480" spans="1:5" hidden="1" x14ac:dyDescent="0.25">
      <c r="A480" s="134" t="s">
        <v>1329</v>
      </c>
      <c r="B480" s="134" t="s">
        <v>1053</v>
      </c>
      <c r="C480" s="137" t="s">
        <v>871</v>
      </c>
      <c r="D480" s="135">
        <v>4.7300000000000004</v>
      </c>
      <c r="E480" s="135">
        <v>0.8</v>
      </c>
    </row>
    <row r="481" spans="1:5" hidden="1" x14ac:dyDescent="0.25">
      <c r="A481" s="134" t="s">
        <v>1329</v>
      </c>
      <c r="B481" s="134" t="s">
        <v>955</v>
      </c>
      <c r="C481" s="137" t="s">
        <v>871</v>
      </c>
      <c r="D481" s="135">
        <v>3.11</v>
      </c>
      <c r="E481" s="135">
        <v>0.8</v>
      </c>
    </row>
    <row r="482" spans="1:5" ht="30" hidden="1" x14ac:dyDescent="0.25">
      <c r="A482" s="134" t="s">
        <v>1329</v>
      </c>
      <c r="B482" s="134" t="s">
        <v>923</v>
      </c>
      <c r="C482" s="137" t="s">
        <v>878</v>
      </c>
      <c r="D482" s="135">
        <v>0</v>
      </c>
      <c r="E482" s="135">
        <v>0.8</v>
      </c>
    </row>
    <row r="483" spans="1:5" hidden="1" x14ac:dyDescent="0.25">
      <c r="A483" s="134" t="s">
        <v>1331</v>
      </c>
      <c r="B483" s="134" t="s">
        <v>847</v>
      </c>
      <c r="C483" s="137" t="s">
        <v>1332</v>
      </c>
      <c r="D483" s="135">
        <v>5.83</v>
      </c>
      <c r="E483" s="135">
        <v>1</v>
      </c>
    </row>
    <row r="484" spans="1:5" hidden="1" x14ac:dyDescent="0.25">
      <c r="A484" s="134" t="s">
        <v>1331</v>
      </c>
      <c r="B484" s="134" t="s">
        <v>917</v>
      </c>
      <c r="C484" s="137" t="s">
        <v>1105</v>
      </c>
      <c r="D484" s="135">
        <v>2.92</v>
      </c>
      <c r="E484" s="135">
        <v>1</v>
      </c>
    </row>
    <row r="485" spans="1:5" hidden="1" x14ac:dyDescent="0.25">
      <c r="A485" s="134" t="s">
        <v>1331</v>
      </c>
      <c r="B485" s="134" t="s">
        <v>973</v>
      </c>
      <c r="C485" s="137" t="s">
        <v>911</v>
      </c>
      <c r="D485" s="135">
        <v>2.77</v>
      </c>
      <c r="E485" s="135">
        <v>1</v>
      </c>
    </row>
    <row r="486" spans="1:5" ht="30" hidden="1" x14ac:dyDescent="0.25">
      <c r="A486" s="134" t="s">
        <v>1331</v>
      </c>
      <c r="B486" s="134" t="s">
        <v>921</v>
      </c>
      <c r="C486" s="137" t="s">
        <v>963</v>
      </c>
      <c r="D486" s="135">
        <v>6.2</v>
      </c>
      <c r="E486" s="135">
        <v>1</v>
      </c>
    </row>
    <row r="487" spans="1:5" hidden="1" x14ac:dyDescent="0.25">
      <c r="A487" s="134" t="s">
        <v>1331</v>
      </c>
      <c r="B487" s="134" t="s">
        <v>1141</v>
      </c>
      <c r="C487" s="137" t="s">
        <v>913</v>
      </c>
      <c r="D487" s="135">
        <v>2.0499999999999998</v>
      </c>
      <c r="E487" s="135">
        <v>0.8</v>
      </c>
    </row>
    <row r="488" spans="1:5" hidden="1" x14ac:dyDescent="0.25">
      <c r="A488" s="134" t="s">
        <v>1331</v>
      </c>
      <c r="B488" s="134" t="s">
        <v>897</v>
      </c>
      <c r="C488" s="137" t="s">
        <v>860</v>
      </c>
      <c r="D488" s="135">
        <v>2.2599999999999998</v>
      </c>
      <c r="E488" s="135">
        <v>1</v>
      </c>
    </row>
    <row r="489" spans="1:5" hidden="1" x14ac:dyDescent="0.25">
      <c r="A489" s="134" t="s">
        <v>1331</v>
      </c>
      <c r="B489" s="134" t="s">
        <v>891</v>
      </c>
      <c r="C489" s="137" t="s">
        <v>866</v>
      </c>
      <c r="D489" s="135">
        <v>5.3</v>
      </c>
      <c r="E489" s="135">
        <v>1</v>
      </c>
    </row>
    <row r="490" spans="1:5" hidden="1" x14ac:dyDescent="0.25">
      <c r="A490" s="134" t="s">
        <v>1331</v>
      </c>
      <c r="B490" s="134" t="s">
        <v>1053</v>
      </c>
      <c r="C490" s="137" t="s">
        <v>871</v>
      </c>
      <c r="D490" s="135">
        <v>4.7300000000000004</v>
      </c>
      <c r="E490" s="135">
        <v>0.8</v>
      </c>
    </row>
    <row r="491" spans="1:5" hidden="1" x14ac:dyDescent="0.25">
      <c r="A491" s="134" t="s">
        <v>1209</v>
      </c>
      <c r="B491" s="134" t="s">
        <v>847</v>
      </c>
      <c r="C491" s="137" t="s">
        <v>1160</v>
      </c>
      <c r="D491" s="135">
        <v>5.83</v>
      </c>
      <c r="E491" s="135">
        <v>1.42</v>
      </c>
    </row>
    <row r="492" spans="1:5" hidden="1" x14ac:dyDescent="0.25">
      <c r="A492" s="134" t="s">
        <v>1209</v>
      </c>
      <c r="B492" s="134" t="s">
        <v>938</v>
      </c>
      <c r="C492" s="137" t="s">
        <v>1058</v>
      </c>
      <c r="D492" s="135">
        <v>5.47</v>
      </c>
      <c r="E492" s="135">
        <v>1</v>
      </c>
    </row>
    <row r="493" spans="1:5" hidden="1" x14ac:dyDescent="0.25">
      <c r="A493" s="134" t="s">
        <v>1209</v>
      </c>
      <c r="B493" s="134" t="s">
        <v>942</v>
      </c>
      <c r="C493" s="137" t="s">
        <v>963</v>
      </c>
      <c r="D493" s="135">
        <v>4.3899999999999997</v>
      </c>
      <c r="E493" s="135">
        <v>1</v>
      </c>
    </row>
    <row r="494" spans="1:5" hidden="1" x14ac:dyDescent="0.25">
      <c r="A494" s="134" t="s">
        <v>1209</v>
      </c>
      <c r="B494" s="134" t="s">
        <v>891</v>
      </c>
      <c r="C494" s="137" t="s">
        <v>915</v>
      </c>
      <c r="D494" s="135">
        <v>5.3</v>
      </c>
      <c r="E494" s="135">
        <v>1</v>
      </c>
    </row>
    <row r="495" spans="1:5" hidden="1" x14ac:dyDescent="0.25">
      <c r="A495" s="134" t="s">
        <v>1209</v>
      </c>
      <c r="B495" s="134" t="s">
        <v>887</v>
      </c>
      <c r="C495" s="137" t="s">
        <v>995</v>
      </c>
      <c r="D495" s="135">
        <v>5.5</v>
      </c>
      <c r="E495" s="135">
        <v>1</v>
      </c>
    </row>
    <row r="496" spans="1:5" hidden="1" x14ac:dyDescent="0.25">
      <c r="A496" s="134" t="s">
        <v>1209</v>
      </c>
      <c r="B496" s="134" t="s">
        <v>932</v>
      </c>
      <c r="C496" s="137" t="s">
        <v>857</v>
      </c>
      <c r="D496" s="135">
        <v>5.08</v>
      </c>
      <c r="E496" s="135">
        <v>1</v>
      </c>
    </row>
    <row r="497" spans="1:5" hidden="1" x14ac:dyDescent="0.25">
      <c r="A497" s="134" t="s">
        <v>1209</v>
      </c>
      <c r="B497" s="134" t="s">
        <v>863</v>
      </c>
      <c r="C497" s="137" t="s">
        <v>857</v>
      </c>
      <c r="D497" s="135">
        <v>5.97</v>
      </c>
      <c r="E497" s="135">
        <v>1</v>
      </c>
    </row>
    <row r="498" spans="1:5" hidden="1" x14ac:dyDescent="0.25">
      <c r="A498" s="134" t="s">
        <v>1209</v>
      </c>
      <c r="B498" s="134" t="s">
        <v>1145</v>
      </c>
      <c r="C498" s="137" t="s">
        <v>860</v>
      </c>
      <c r="D498" s="135">
        <v>2.81</v>
      </c>
      <c r="E498" s="135">
        <v>0.8</v>
      </c>
    </row>
    <row r="499" spans="1:5" ht="30" hidden="1" x14ac:dyDescent="0.25">
      <c r="A499" s="134" t="s">
        <v>1209</v>
      </c>
      <c r="B499" s="134" t="s">
        <v>919</v>
      </c>
      <c r="C499" s="137" t="s">
        <v>871</v>
      </c>
      <c r="D499" s="135">
        <v>0</v>
      </c>
      <c r="E499" s="135">
        <v>1</v>
      </c>
    </row>
    <row r="500" spans="1:5" hidden="1" x14ac:dyDescent="0.25">
      <c r="A500" s="134" t="s">
        <v>1209</v>
      </c>
      <c r="B500" s="134" t="s">
        <v>883</v>
      </c>
      <c r="C500" s="137" t="s">
        <v>871</v>
      </c>
      <c r="D500" s="135">
        <v>5.75</v>
      </c>
      <c r="E500" s="135">
        <v>1.1000000000000001</v>
      </c>
    </row>
    <row r="501" spans="1:5" hidden="1" x14ac:dyDescent="0.25">
      <c r="A501" s="134" t="s">
        <v>1209</v>
      </c>
      <c r="B501" s="134" t="s">
        <v>1041</v>
      </c>
      <c r="C501" s="137" t="s">
        <v>871</v>
      </c>
      <c r="D501" s="135">
        <v>3.6</v>
      </c>
      <c r="E501" s="135">
        <v>0.8</v>
      </c>
    </row>
    <row r="502" spans="1:5" x14ac:dyDescent="0.25">
      <c r="A502" s="134" t="s">
        <v>1211</v>
      </c>
      <c r="B502" s="134" t="s">
        <v>847</v>
      </c>
      <c r="C502" s="137" t="s">
        <v>1333</v>
      </c>
      <c r="D502" s="135">
        <v>5.83</v>
      </c>
      <c r="E502" s="135">
        <v>1</v>
      </c>
    </row>
    <row r="503" spans="1:5" ht="30" x14ac:dyDescent="0.25">
      <c r="A503" s="134" t="s">
        <v>1211</v>
      </c>
      <c r="B503" s="134" t="s">
        <v>921</v>
      </c>
      <c r="C503" s="137" t="s">
        <v>1180</v>
      </c>
      <c r="D503" s="135">
        <v>6.2</v>
      </c>
      <c r="E503" s="135">
        <v>1</v>
      </c>
    </row>
    <row r="504" spans="1:5" x14ac:dyDescent="0.25">
      <c r="A504" s="134" t="s">
        <v>1211</v>
      </c>
      <c r="B504" s="134" t="s">
        <v>973</v>
      </c>
      <c r="C504" s="137" t="s">
        <v>1180</v>
      </c>
      <c r="D504" s="135">
        <v>2.77</v>
      </c>
      <c r="E504" s="135">
        <v>1</v>
      </c>
    </row>
    <row r="505" spans="1:5" x14ac:dyDescent="0.25">
      <c r="A505" s="134" t="s">
        <v>1211</v>
      </c>
      <c r="B505" s="134" t="s">
        <v>875</v>
      </c>
      <c r="C505" s="137" t="s">
        <v>913</v>
      </c>
      <c r="D505" s="135">
        <v>5.9</v>
      </c>
      <c r="E505" s="135">
        <v>1</v>
      </c>
    </row>
    <row r="506" spans="1:5" x14ac:dyDescent="0.25">
      <c r="A506" s="134" t="s">
        <v>1211</v>
      </c>
      <c r="B506" s="134" t="s">
        <v>978</v>
      </c>
      <c r="C506" s="137" t="s">
        <v>857</v>
      </c>
      <c r="D506" s="135">
        <v>6.23</v>
      </c>
      <c r="E506" s="135">
        <v>1</v>
      </c>
    </row>
    <row r="507" spans="1:5" x14ac:dyDescent="0.25">
      <c r="A507" s="134" t="s">
        <v>1211</v>
      </c>
      <c r="B507" s="134" t="s">
        <v>907</v>
      </c>
      <c r="C507" s="137" t="s">
        <v>878</v>
      </c>
      <c r="D507" s="135">
        <v>5.45</v>
      </c>
      <c r="E507" s="135">
        <v>1</v>
      </c>
    </row>
    <row r="508" spans="1:5" ht="30" x14ac:dyDescent="0.25">
      <c r="A508" s="134" t="s">
        <v>1211</v>
      </c>
      <c r="B508" s="134" t="s">
        <v>919</v>
      </c>
      <c r="C508" s="137" t="s">
        <v>878</v>
      </c>
      <c r="D508" s="135">
        <v>0</v>
      </c>
      <c r="E508" s="135">
        <v>1</v>
      </c>
    </row>
    <row r="509" spans="1:5" x14ac:dyDescent="0.25">
      <c r="A509" s="134" t="s">
        <v>1213</v>
      </c>
      <c r="B509" s="134" t="s">
        <v>847</v>
      </c>
      <c r="C509" s="137" t="s">
        <v>1165</v>
      </c>
      <c r="D509" s="135">
        <v>5.83</v>
      </c>
      <c r="E509" s="135">
        <v>1</v>
      </c>
    </row>
    <row r="510" spans="1:5" x14ac:dyDescent="0.25">
      <c r="A510" s="134" t="s">
        <v>1213</v>
      </c>
      <c r="B510" s="134" t="s">
        <v>883</v>
      </c>
      <c r="C510" s="137" t="s">
        <v>913</v>
      </c>
      <c r="D510" s="135">
        <v>5.75</v>
      </c>
      <c r="E510" s="135">
        <v>1</v>
      </c>
    </row>
    <row r="511" spans="1:5" x14ac:dyDescent="0.25">
      <c r="A511" s="134" t="s">
        <v>1213</v>
      </c>
      <c r="B511" s="134" t="s">
        <v>917</v>
      </c>
      <c r="C511" s="137" t="s">
        <v>915</v>
      </c>
      <c r="D511" s="135">
        <v>2.92</v>
      </c>
      <c r="E511" s="135">
        <v>1</v>
      </c>
    </row>
    <row r="512" spans="1:5" x14ac:dyDescent="0.25">
      <c r="A512" s="134" t="s">
        <v>1213</v>
      </c>
      <c r="B512" s="134" t="s">
        <v>969</v>
      </c>
      <c r="C512" s="137" t="s">
        <v>915</v>
      </c>
      <c r="D512" s="135">
        <v>6.2</v>
      </c>
      <c r="E512" s="135">
        <v>1</v>
      </c>
    </row>
    <row r="513" spans="1:5" x14ac:dyDescent="0.25">
      <c r="A513" s="134" t="s">
        <v>1213</v>
      </c>
      <c r="B513" s="134" t="s">
        <v>932</v>
      </c>
      <c r="C513" s="137" t="s">
        <v>857</v>
      </c>
      <c r="D513" s="135">
        <v>5.08</v>
      </c>
      <c r="E513" s="135">
        <v>1</v>
      </c>
    </row>
    <row r="514" spans="1:5" x14ac:dyDescent="0.25">
      <c r="A514" s="134" t="s">
        <v>1213</v>
      </c>
      <c r="B514" s="134" t="s">
        <v>1131</v>
      </c>
      <c r="C514" s="137" t="s">
        <v>871</v>
      </c>
      <c r="D514" s="135">
        <v>2.5</v>
      </c>
      <c r="E514" s="135">
        <v>0.8</v>
      </c>
    </row>
    <row r="515" spans="1:5" x14ac:dyDescent="0.25">
      <c r="A515" s="134" t="s">
        <v>1213</v>
      </c>
      <c r="B515" s="134" t="s">
        <v>925</v>
      </c>
      <c r="C515" s="137" t="s">
        <v>871</v>
      </c>
      <c r="D515" s="135">
        <v>2.4700000000000002</v>
      </c>
      <c r="E515" s="135">
        <v>0.8</v>
      </c>
    </row>
    <row r="516" spans="1:5" x14ac:dyDescent="0.25">
      <c r="A516" s="134" t="s">
        <v>1213</v>
      </c>
      <c r="B516" s="134" t="s">
        <v>907</v>
      </c>
      <c r="C516" s="137" t="s">
        <v>871</v>
      </c>
      <c r="D516" s="135">
        <v>5.45</v>
      </c>
      <c r="E516" s="135">
        <v>1</v>
      </c>
    </row>
    <row r="517" spans="1:5" x14ac:dyDescent="0.25">
      <c r="A517" s="134" t="s">
        <v>1213</v>
      </c>
      <c r="B517" s="134" t="s">
        <v>973</v>
      </c>
      <c r="C517" s="137" t="s">
        <v>871</v>
      </c>
      <c r="D517" s="135">
        <v>2.77</v>
      </c>
      <c r="E517" s="135">
        <v>1</v>
      </c>
    </row>
    <row r="518" spans="1:5" x14ac:dyDescent="0.25">
      <c r="A518" s="134" t="s">
        <v>1213</v>
      </c>
      <c r="B518" s="134" t="s">
        <v>1055</v>
      </c>
      <c r="C518" s="137" t="s">
        <v>871</v>
      </c>
      <c r="D518" s="135">
        <v>6.98</v>
      </c>
      <c r="E518" s="135">
        <v>1</v>
      </c>
    </row>
    <row r="519" spans="1:5" x14ac:dyDescent="0.25">
      <c r="A519" s="134" t="s">
        <v>1213</v>
      </c>
      <c r="B519" s="134" t="s">
        <v>1061</v>
      </c>
      <c r="C519" s="137" t="s">
        <v>871</v>
      </c>
      <c r="D519" s="135">
        <v>3.74</v>
      </c>
      <c r="E519" s="135">
        <v>1</v>
      </c>
    </row>
    <row r="520" spans="1:5" x14ac:dyDescent="0.25">
      <c r="A520" s="134" t="s">
        <v>1216</v>
      </c>
      <c r="B520" s="134" t="s">
        <v>847</v>
      </c>
      <c r="C520" s="137" t="s">
        <v>1241</v>
      </c>
      <c r="D520" s="135">
        <v>5.83</v>
      </c>
      <c r="E520" s="135">
        <v>1.1000000000000001</v>
      </c>
    </row>
    <row r="521" spans="1:5" x14ac:dyDescent="0.25">
      <c r="A521" s="134" t="s">
        <v>1216</v>
      </c>
      <c r="B521" s="134" t="s">
        <v>870</v>
      </c>
      <c r="C521" s="137" t="s">
        <v>933</v>
      </c>
      <c r="D521" s="135">
        <v>4.6500000000000004</v>
      </c>
      <c r="E521" s="135">
        <v>1</v>
      </c>
    </row>
    <row r="522" spans="1:5" ht="30" x14ac:dyDescent="0.25">
      <c r="A522" s="134" t="s">
        <v>1216</v>
      </c>
      <c r="B522" s="134" t="s">
        <v>921</v>
      </c>
      <c r="C522" s="137" t="s">
        <v>963</v>
      </c>
      <c r="D522" s="135">
        <v>6.2</v>
      </c>
      <c r="E522" s="135">
        <v>1</v>
      </c>
    </row>
    <row r="523" spans="1:5" x14ac:dyDescent="0.25">
      <c r="A523" s="134" t="s">
        <v>1216</v>
      </c>
      <c r="B523" s="134" t="s">
        <v>917</v>
      </c>
      <c r="C523" s="137" t="s">
        <v>995</v>
      </c>
      <c r="D523" s="135">
        <v>2.92</v>
      </c>
      <c r="E523" s="135">
        <v>1</v>
      </c>
    </row>
    <row r="524" spans="1:5" x14ac:dyDescent="0.25">
      <c r="A524" s="134" t="s">
        <v>1216</v>
      </c>
      <c r="B524" s="134" t="s">
        <v>932</v>
      </c>
      <c r="C524" s="137" t="s">
        <v>860</v>
      </c>
      <c r="D524" s="135">
        <v>5.08</v>
      </c>
      <c r="E524" s="135">
        <v>1</v>
      </c>
    </row>
    <row r="525" spans="1:5" x14ac:dyDescent="0.25">
      <c r="A525" s="134" t="s">
        <v>1216</v>
      </c>
      <c r="B525" s="134" t="s">
        <v>973</v>
      </c>
      <c r="C525" s="137" t="s">
        <v>866</v>
      </c>
      <c r="D525" s="135">
        <v>2.77</v>
      </c>
      <c r="E525" s="135">
        <v>1</v>
      </c>
    </row>
    <row r="526" spans="1:5" x14ac:dyDescent="0.25">
      <c r="A526" s="134" t="s">
        <v>1216</v>
      </c>
      <c r="B526" s="134" t="s">
        <v>1061</v>
      </c>
      <c r="C526" s="137" t="s">
        <v>871</v>
      </c>
      <c r="D526" s="135">
        <v>3.74</v>
      </c>
      <c r="E526" s="135">
        <v>1</v>
      </c>
    </row>
    <row r="527" spans="1:5" x14ac:dyDescent="0.25">
      <c r="A527" s="134" t="s">
        <v>1216</v>
      </c>
      <c r="B527" s="134" t="s">
        <v>1260</v>
      </c>
      <c r="C527" s="137" t="s">
        <v>1334</v>
      </c>
      <c r="D527" s="135">
        <v>3.27</v>
      </c>
      <c r="E527" s="135">
        <v>1</v>
      </c>
    </row>
    <row r="528" spans="1:5" x14ac:dyDescent="0.25">
      <c r="A528" s="134" t="s">
        <v>1216</v>
      </c>
      <c r="B528" s="134" t="s">
        <v>907</v>
      </c>
      <c r="C528" s="137" t="s">
        <v>871</v>
      </c>
      <c r="D528" s="135">
        <v>5.45</v>
      </c>
      <c r="E528" s="135">
        <v>1</v>
      </c>
    </row>
    <row r="529" spans="1:5" x14ac:dyDescent="0.25">
      <c r="A529" s="134" t="s">
        <v>1216</v>
      </c>
      <c r="B529" s="134" t="s">
        <v>1131</v>
      </c>
      <c r="C529" s="137" t="s">
        <v>853</v>
      </c>
      <c r="D529" s="135">
        <v>2.5</v>
      </c>
      <c r="E529" s="135">
        <v>0.8</v>
      </c>
    </row>
    <row r="530" spans="1:5" x14ac:dyDescent="0.25">
      <c r="A530" s="134" t="s">
        <v>1216</v>
      </c>
      <c r="B530" s="134" t="s">
        <v>925</v>
      </c>
      <c r="C530" s="137" t="s">
        <v>1334</v>
      </c>
      <c r="D530" s="135">
        <v>2.4700000000000002</v>
      </c>
      <c r="E530" s="135">
        <v>0.8</v>
      </c>
    </row>
    <row r="531" spans="1:5" ht="30" x14ac:dyDescent="0.25">
      <c r="A531" s="134" t="s">
        <v>1216</v>
      </c>
      <c r="B531" s="134" t="s">
        <v>919</v>
      </c>
      <c r="C531" s="137" t="s">
        <v>1334</v>
      </c>
      <c r="D531" s="135">
        <v>0</v>
      </c>
      <c r="E531" s="135">
        <v>1</v>
      </c>
    </row>
    <row r="532" spans="1:5" hidden="1" x14ac:dyDescent="0.25">
      <c r="A532" s="134" t="s">
        <v>1220</v>
      </c>
      <c r="B532" s="134" t="s">
        <v>847</v>
      </c>
      <c r="C532" s="137" t="s">
        <v>988</v>
      </c>
      <c r="D532" s="135">
        <v>5.83</v>
      </c>
      <c r="E532" s="135">
        <v>1.1000000000000001</v>
      </c>
    </row>
    <row r="533" spans="1:5" hidden="1" x14ac:dyDescent="0.25">
      <c r="A533" s="134" t="s">
        <v>1220</v>
      </c>
      <c r="B533" s="134" t="s">
        <v>1101</v>
      </c>
      <c r="C533" s="137" t="s">
        <v>913</v>
      </c>
      <c r="D533" s="135">
        <v>7.74</v>
      </c>
      <c r="E533" s="135">
        <v>1</v>
      </c>
    </row>
    <row r="534" spans="1:5" hidden="1" x14ac:dyDescent="0.25">
      <c r="A534" s="134" t="s">
        <v>1220</v>
      </c>
      <c r="B534" s="134" t="s">
        <v>907</v>
      </c>
      <c r="C534" s="137" t="s">
        <v>995</v>
      </c>
      <c r="D534" s="135">
        <v>5.45</v>
      </c>
      <c r="E534" s="135">
        <v>1</v>
      </c>
    </row>
    <row r="535" spans="1:5" hidden="1" x14ac:dyDescent="0.25">
      <c r="A535" s="134" t="s">
        <v>1220</v>
      </c>
      <c r="B535" s="134" t="s">
        <v>897</v>
      </c>
      <c r="C535" s="137" t="s">
        <v>995</v>
      </c>
      <c r="D535" s="135">
        <v>2.2599999999999998</v>
      </c>
      <c r="E535" s="135">
        <v>1</v>
      </c>
    </row>
    <row r="536" spans="1:5" hidden="1" x14ac:dyDescent="0.25">
      <c r="A536" s="134" t="s">
        <v>1220</v>
      </c>
      <c r="B536" s="134" t="s">
        <v>973</v>
      </c>
      <c r="C536" s="137" t="s">
        <v>857</v>
      </c>
      <c r="D536" s="135">
        <v>2.77</v>
      </c>
      <c r="E536" s="135">
        <v>1</v>
      </c>
    </row>
    <row r="537" spans="1:5" hidden="1" x14ac:dyDescent="0.25">
      <c r="A537" s="134" t="s">
        <v>1220</v>
      </c>
      <c r="B537" s="134" t="s">
        <v>1052</v>
      </c>
      <c r="C537" s="137" t="s">
        <v>857</v>
      </c>
      <c r="D537" s="135">
        <v>3.62</v>
      </c>
      <c r="E537" s="135">
        <v>0.8</v>
      </c>
    </row>
    <row r="538" spans="1:5" hidden="1" x14ac:dyDescent="0.25">
      <c r="A538" s="134" t="s">
        <v>1220</v>
      </c>
      <c r="B538" s="134" t="s">
        <v>865</v>
      </c>
      <c r="C538" s="137" t="s">
        <v>857</v>
      </c>
      <c r="D538" s="135">
        <v>2.36</v>
      </c>
      <c r="E538" s="135">
        <v>1</v>
      </c>
    </row>
    <row r="539" spans="1:5" hidden="1" x14ac:dyDescent="0.25">
      <c r="A539" s="134" t="s">
        <v>1220</v>
      </c>
      <c r="B539" s="134" t="s">
        <v>891</v>
      </c>
      <c r="C539" s="137" t="s">
        <v>860</v>
      </c>
      <c r="D539" s="135">
        <v>5.3</v>
      </c>
      <c r="E539" s="135">
        <v>1</v>
      </c>
    </row>
    <row r="540" spans="1:5" ht="30" hidden="1" x14ac:dyDescent="0.25">
      <c r="A540" s="134" t="s">
        <v>1220</v>
      </c>
      <c r="B540" s="134" t="s">
        <v>919</v>
      </c>
      <c r="C540" s="137" t="s">
        <v>866</v>
      </c>
      <c r="D540" s="135">
        <v>0</v>
      </c>
      <c r="E540" s="135">
        <v>1</v>
      </c>
    </row>
    <row r="541" spans="1:5" hidden="1" x14ac:dyDescent="0.25">
      <c r="A541" s="134" t="s">
        <v>1220</v>
      </c>
      <c r="B541" s="134" t="s">
        <v>893</v>
      </c>
      <c r="C541" s="137" t="s">
        <v>866</v>
      </c>
      <c r="D541" s="135">
        <v>5.33</v>
      </c>
      <c r="E541" s="135">
        <v>1</v>
      </c>
    </row>
    <row r="542" spans="1:5" hidden="1" x14ac:dyDescent="0.25">
      <c r="A542" s="134" t="s">
        <v>1220</v>
      </c>
      <c r="B542" s="134" t="s">
        <v>875</v>
      </c>
      <c r="C542" s="137" t="s">
        <v>866</v>
      </c>
      <c r="D542" s="135">
        <v>5.9</v>
      </c>
      <c r="E542" s="135">
        <v>1</v>
      </c>
    </row>
    <row r="543" spans="1:5" hidden="1" x14ac:dyDescent="0.25">
      <c r="A543" s="134" t="s">
        <v>1220</v>
      </c>
      <c r="B543" s="134" t="s">
        <v>1009</v>
      </c>
      <c r="C543" s="137" t="s">
        <v>866</v>
      </c>
      <c r="D543" s="135">
        <v>1.98</v>
      </c>
      <c r="E543" s="135">
        <v>0.8</v>
      </c>
    </row>
    <row r="544" spans="1:5" hidden="1" x14ac:dyDescent="0.25">
      <c r="A544" s="134" t="s">
        <v>1220</v>
      </c>
      <c r="B544" s="134" t="s">
        <v>1196</v>
      </c>
      <c r="C544" s="137" t="s">
        <v>866</v>
      </c>
      <c r="D544" s="135">
        <v>2.19</v>
      </c>
      <c r="E544" s="135">
        <v>0.8</v>
      </c>
    </row>
    <row r="545" spans="1:5" hidden="1" x14ac:dyDescent="0.25">
      <c r="A545" s="134" t="s">
        <v>1220</v>
      </c>
      <c r="B545" s="134" t="s">
        <v>932</v>
      </c>
      <c r="C545" s="137" t="s">
        <v>866</v>
      </c>
      <c r="D545" s="135">
        <v>5.08</v>
      </c>
      <c r="E545" s="135">
        <v>1</v>
      </c>
    </row>
    <row r="546" spans="1:5" hidden="1" x14ac:dyDescent="0.25">
      <c r="A546" s="134" t="s">
        <v>1220</v>
      </c>
      <c r="B546" s="134" t="s">
        <v>1145</v>
      </c>
      <c r="C546" s="137" t="s">
        <v>866</v>
      </c>
      <c r="D546" s="135">
        <v>2.81</v>
      </c>
      <c r="E546" s="135">
        <v>0.8</v>
      </c>
    </row>
    <row r="547" spans="1:5" ht="30" hidden="1" x14ac:dyDescent="0.25">
      <c r="A547" s="134" t="s">
        <v>1220</v>
      </c>
      <c r="B547" s="134" t="s">
        <v>921</v>
      </c>
      <c r="C547" s="137" t="s">
        <v>866</v>
      </c>
      <c r="D547" s="135">
        <v>6.2</v>
      </c>
      <c r="E547" s="135">
        <v>1</v>
      </c>
    </row>
    <row r="548" spans="1:5" ht="30" hidden="1" x14ac:dyDescent="0.25">
      <c r="A548" s="134" t="s">
        <v>1220</v>
      </c>
      <c r="B548" s="134" t="s">
        <v>923</v>
      </c>
      <c r="C548" s="137" t="s">
        <v>871</v>
      </c>
      <c r="D548" s="135">
        <v>0</v>
      </c>
      <c r="E548" s="135">
        <v>0.8</v>
      </c>
    </row>
    <row r="549" spans="1:5" hidden="1" x14ac:dyDescent="0.25">
      <c r="A549" s="134" t="s">
        <v>1220</v>
      </c>
      <c r="B549" s="134" t="s">
        <v>917</v>
      </c>
      <c r="C549" s="137" t="s">
        <v>871</v>
      </c>
      <c r="D549" s="135">
        <v>2.92</v>
      </c>
      <c r="E549" s="135">
        <v>1</v>
      </c>
    </row>
    <row r="550" spans="1:5" hidden="1" x14ac:dyDescent="0.25">
      <c r="A550" s="134" t="s">
        <v>1220</v>
      </c>
      <c r="B550" s="134" t="s">
        <v>925</v>
      </c>
      <c r="C550" s="137" t="s">
        <v>871</v>
      </c>
      <c r="D550" s="135">
        <v>2.4700000000000002</v>
      </c>
      <c r="E550" s="135">
        <v>0.8</v>
      </c>
    </row>
    <row r="551" spans="1:5" hidden="1" x14ac:dyDescent="0.25">
      <c r="A551" s="134" t="s">
        <v>1220</v>
      </c>
      <c r="B551" s="134" t="s">
        <v>955</v>
      </c>
      <c r="C551" s="137" t="s">
        <v>871</v>
      </c>
      <c r="D551" s="135">
        <v>3.11</v>
      </c>
      <c r="E551" s="135">
        <v>0.8</v>
      </c>
    </row>
    <row r="552" spans="1:5" hidden="1" x14ac:dyDescent="0.25">
      <c r="A552" s="134" t="s">
        <v>1220</v>
      </c>
      <c r="B552" s="134" t="s">
        <v>1082</v>
      </c>
      <c r="C552" s="137" t="s">
        <v>871</v>
      </c>
      <c r="D552" s="135">
        <v>2.0299999999999998</v>
      </c>
      <c r="E552" s="135">
        <v>1</v>
      </c>
    </row>
    <row r="553" spans="1:5" hidden="1" x14ac:dyDescent="0.25">
      <c r="A553" s="134" t="s">
        <v>1220</v>
      </c>
      <c r="B553" s="134" t="s">
        <v>1041</v>
      </c>
      <c r="C553" s="137" t="s">
        <v>871</v>
      </c>
      <c r="D553" s="135">
        <v>3.6</v>
      </c>
      <c r="E553" s="135">
        <v>0.8</v>
      </c>
    </row>
    <row r="554" spans="1:5" ht="30" hidden="1" x14ac:dyDescent="0.25">
      <c r="A554" s="134" t="s">
        <v>1220</v>
      </c>
      <c r="B554" s="134" t="s">
        <v>877</v>
      </c>
      <c r="C554" s="137" t="s">
        <v>871</v>
      </c>
      <c r="D554" s="135">
        <v>6.65</v>
      </c>
      <c r="E554" s="135">
        <v>1</v>
      </c>
    </row>
  </sheetData>
  <autoFilter ref="A1:F554">
    <filterColumn colId="0">
      <filters>
        <filter val="Antimony"/>
        <filter val="Beryllium"/>
        <filter val="Bismuth"/>
        <filter val="Borate"/>
        <filter val="Cobalt"/>
        <filter val="Coking coal"/>
        <filter val="Fluorspar"/>
        <filter val="Gallium"/>
        <filter val="Germanium"/>
        <filter val="Hafnium"/>
        <filter val="Ho, Tm, Lu, Yb"/>
        <filter val="Indium"/>
        <filter val="Iridium"/>
        <filter val="Lithium"/>
        <filter val="Magnesium"/>
        <filter val="Niobium"/>
        <filter val="Palladium"/>
        <filter val="Phosphorus"/>
        <filter val="Platinum"/>
        <filter val="Rhenium"/>
        <filter val="Rhodium"/>
        <filter val="Ruthenium"/>
        <filter val="Scandium"/>
        <filter val="Silicon metal"/>
        <filter val="Titanium"/>
        <filter val="Tungsten"/>
        <filter val="Vanadium"/>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18"/>
  <sheetViews>
    <sheetView zoomScale="80" zoomScaleNormal="80" workbookViewId="0">
      <selection activeCell="B16" sqref="B16"/>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52</v>
      </c>
      <c r="C2" s="274"/>
      <c r="D2" s="274"/>
      <c r="E2" s="274"/>
    </row>
    <row r="3" spans="1:13" x14ac:dyDescent="0.25">
      <c r="A3" s="95"/>
      <c r="B3" s="96"/>
      <c r="C3" s="96"/>
      <c r="D3" s="96"/>
      <c r="E3" s="96"/>
    </row>
    <row r="4" spans="1:13" ht="90" customHeight="1" x14ac:dyDescent="0.25">
      <c r="A4" s="94" t="s">
        <v>195</v>
      </c>
      <c r="B4" s="274" t="s">
        <v>196</v>
      </c>
      <c r="C4" s="274"/>
      <c r="D4" s="274"/>
      <c r="E4" s="274"/>
    </row>
    <row r="5" spans="1:13" x14ac:dyDescent="0.25">
      <c r="A5" s="95"/>
      <c r="B5" s="96"/>
      <c r="C5" s="96"/>
      <c r="D5" s="96"/>
      <c r="E5" s="96"/>
    </row>
    <row r="6" spans="1:13" ht="45" customHeight="1" x14ac:dyDescent="0.25">
      <c r="A6" s="94" t="s">
        <v>197</v>
      </c>
      <c r="B6" s="275" t="s">
        <v>198</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57</v>
      </c>
    </row>
    <row r="15" spans="1:13" x14ac:dyDescent="0.25">
      <c r="A15" s="83" t="s">
        <v>219</v>
      </c>
      <c r="B15" s="82" t="s">
        <v>220</v>
      </c>
    </row>
    <row r="16" spans="1:13" x14ac:dyDescent="0.25">
      <c r="A16" s="83" t="s">
        <v>221</v>
      </c>
      <c r="B16" s="82" t="s">
        <v>61</v>
      </c>
    </row>
    <row r="17" spans="1:14" x14ac:dyDescent="0.25">
      <c r="A17" s="83" t="s">
        <v>222</v>
      </c>
      <c r="B17" s="82" t="s">
        <v>223</v>
      </c>
    </row>
    <row r="18" spans="1:14" x14ac:dyDescent="0.25">
      <c r="A18" s="83"/>
      <c r="B18" s="82"/>
    </row>
    <row r="19" spans="1:14" x14ac:dyDescent="0.25">
      <c r="B19" s="84" t="s">
        <v>224</v>
      </c>
      <c r="C19" s="92" t="s">
        <v>225</v>
      </c>
      <c r="D19" s="92" t="s">
        <v>226</v>
      </c>
      <c r="E19" s="92" t="s">
        <v>227</v>
      </c>
      <c r="F19" s="92" t="s">
        <v>228</v>
      </c>
      <c r="G19" s="92" t="s">
        <v>229</v>
      </c>
      <c r="H19" s="92" t="s">
        <v>230</v>
      </c>
      <c r="I19" s="92" t="s">
        <v>231</v>
      </c>
      <c r="J19" s="92" t="s">
        <v>232</v>
      </c>
      <c r="K19" s="92" t="s">
        <v>233</v>
      </c>
      <c r="L19" s="92" t="s">
        <v>234</v>
      </c>
      <c r="M19" s="92" t="s">
        <v>235</v>
      </c>
      <c r="N19" s="92" t="s">
        <v>236</v>
      </c>
    </row>
    <row r="20" spans="1:14" x14ac:dyDescent="0.25">
      <c r="B20" s="85" t="s">
        <v>237</v>
      </c>
      <c r="C20" s="86" t="s">
        <v>238</v>
      </c>
      <c r="D20" s="86" t="s">
        <v>238</v>
      </c>
      <c r="E20" s="86" t="s">
        <v>238</v>
      </c>
      <c r="F20" s="86" t="s">
        <v>238</v>
      </c>
      <c r="G20" s="86" t="s">
        <v>238</v>
      </c>
      <c r="H20" s="86" t="s">
        <v>238</v>
      </c>
      <c r="I20" s="86" t="s">
        <v>238</v>
      </c>
      <c r="J20" s="86" t="s">
        <v>238</v>
      </c>
      <c r="K20" s="86" t="s">
        <v>238</v>
      </c>
      <c r="L20" s="86" t="s">
        <v>238</v>
      </c>
      <c r="M20" s="86" t="s">
        <v>238</v>
      </c>
      <c r="N20" s="86" t="s">
        <v>238</v>
      </c>
    </row>
    <row r="21" spans="1:14" x14ac:dyDescent="0.25">
      <c r="B21" s="87" t="s">
        <v>239</v>
      </c>
      <c r="C21" s="88">
        <v>0.59699999999999998</v>
      </c>
      <c r="D21" s="88">
        <v>0.60599999999999998</v>
      </c>
      <c r="E21" s="88">
        <v>0.58899999999999997</v>
      </c>
      <c r="F21" s="88">
        <v>0.59399999999999997</v>
      </c>
      <c r="G21" s="88">
        <v>0.60599999999999998</v>
      </c>
      <c r="H21" s="88">
        <v>0.60799999999999998</v>
      </c>
      <c r="I21" s="88">
        <v>0.61099999999999999</v>
      </c>
      <c r="J21" s="88">
        <v>0.626</v>
      </c>
      <c r="K21" s="88">
        <v>0.65800000000000003</v>
      </c>
      <c r="L21" s="88">
        <v>0.64600000000000002</v>
      </c>
      <c r="M21" s="89" t="s">
        <v>240</v>
      </c>
      <c r="N21" s="89" t="s">
        <v>240</v>
      </c>
    </row>
    <row r="22" spans="1:14" x14ac:dyDescent="0.25">
      <c r="B22" s="87" t="s">
        <v>241</v>
      </c>
      <c r="C22" s="90">
        <v>0.23</v>
      </c>
      <c r="D22" s="90">
        <v>0.20899999999999999</v>
      </c>
      <c r="E22" s="90">
        <v>0.19700000000000001</v>
      </c>
      <c r="F22" s="90">
        <v>0.20499999999999999</v>
      </c>
      <c r="G22" s="90">
        <v>0.20799999999999999</v>
      </c>
      <c r="H22" s="90">
        <v>0.20599999999999999</v>
      </c>
      <c r="I22" s="90">
        <v>0.20799999999999999</v>
      </c>
      <c r="J22" s="90">
        <v>0.2</v>
      </c>
      <c r="K22" s="90">
        <v>0.193</v>
      </c>
      <c r="L22" s="90">
        <v>0.191</v>
      </c>
      <c r="M22" s="91" t="s">
        <v>240</v>
      </c>
      <c r="N22" s="91" t="s">
        <v>240</v>
      </c>
    </row>
    <row r="23" spans="1:14" x14ac:dyDescent="0.25">
      <c r="B23" s="87" t="s">
        <v>242</v>
      </c>
      <c r="C23" s="88">
        <v>0.45900000000000002</v>
      </c>
      <c r="D23" s="88">
        <v>0.45600000000000002</v>
      </c>
      <c r="E23" s="88">
        <v>0.495</v>
      </c>
      <c r="F23" s="88">
        <v>0.499</v>
      </c>
      <c r="G23" s="88">
        <v>0.52500000000000002</v>
      </c>
      <c r="H23" s="88">
        <v>0.51700000000000002</v>
      </c>
      <c r="I23" s="88">
        <v>0.52100000000000002</v>
      </c>
      <c r="J23" s="88">
        <v>0.52500000000000002</v>
      </c>
      <c r="K23" s="88">
        <v>0.53500000000000003</v>
      </c>
      <c r="L23" s="88">
        <v>0.51300000000000001</v>
      </c>
      <c r="M23" s="88">
        <v>0.45</v>
      </c>
      <c r="N23" s="89" t="s">
        <v>240</v>
      </c>
    </row>
    <row r="24" spans="1:14" x14ac:dyDescent="0.25">
      <c r="B24" s="87" t="s">
        <v>243</v>
      </c>
      <c r="C24" s="90">
        <v>0.94199999999999995</v>
      </c>
      <c r="D24" s="90">
        <v>0.872</v>
      </c>
      <c r="E24" s="90">
        <v>0.85299999999999998</v>
      </c>
      <c r="F24" s="90">
        <v>0.86899999999999999</v>
      </c>
      <c r="G24" s="90">
        <v>0.875</v>
      </c>
      <c r="H24" s="90">
        <v>0.90600000000000003</v>
      </c>
      <c r="I24" s="90">
        <v>0.98199999999999998</v>
      </c>
      <c r="J24" s="90">
        <v>1.0740000000000001</v>
      </c>
      <c r="K24" s="90">
        <v>1.353</v>
      </c>
      <c r="L24" s="90">
        <v>1.65</v>
      </c>
      <c r="M24" s="90">
        <v>1.9330000000000001</v>
      </c>
      <c r="N24" s="91" t="s">
        <v>240</v>
      </c>
    </row>
    <row r="25" spans="1:14" x14ac:dyDescent="0.25">
      <c r="B25" s="87" t="s">
        <v>244</v>
      </c>
      <c r="C25" s="88">
        <v>0.59599999999999997</v>
      </c>
      <c r="D25" s="88">
        <v>0.54500000000000004</v>
      </c>
      <c r="E25" s="88">
        <v>0.57099999999999995</v>
      </c>
      <c r="F25" s="88">
        <v>0.56399999999999995</v>
      </c>
      <c r="G25" s="88">
        <v>0.56799999999999995</v>
      </c>
      <c r="H25" s="88">
        <v>0.66300000000000003</v>
      </c>
      <c r="I25" s="88">
        <v>0.70599999999999996</v>
      </c>
      <c r="J25" s="88">
        <v>0.73599999999999999</v>
      </c>
      <c r="K25" s="88">
        <v>0.77900000000000003</v>
      </c>
      <c r="L25" s="88">
        <v>0.69699999999999995</v>
      </c>
      <c r="M25" s="88">
        <v>0.70099999999999996</v>
      </c>
      <c r="N25" s="89" t="s">
        <v>240</v>
      </c>
    </row>
    <row r="26" spans="1:14" x14ac:dyDescent="0.25">
      <c r="B26" s="87" t="s">
        <v>245</v>
      </c>
      <c r="C26" s="90">
        <v>0.317</v>
      </c>
      <c r="D26" s="90">
        <v>0.33900000000000002</v>
      </c>
      <c r="E26" s="90">
        <v>0.315</v>
      </c>
      <c r="F26" s="90">
        <v>0.32200000000000001</v>
      </c>
      <c r="G26" s="90">
        <v>0.32700000000000001</v>
      </c>
      <c r="H26" s="90">
        <v>0.33</v>
      </c>
      <c r="I26" s="90">
        <v>0.308</v>
      </c>
      <c r="J26" s="90">
        <v>0.311</v>
      </c>
      <c r="K26" s="90">
        <v>0.36799999999999999</v>
      </c>
      <c r="L26" s="90">
        <v>0.35599999999999998</v>
      </c>
      <c r="M26" s="90">
        <v>0.442</v>
      </c>
      <c r="N26" s="91" t="s">
        <v>240</v>
      </c>
    </row>
    <row r="27" spans="1:14" x14ac:dyDescent="0.25">
      <c r="B27" s="87" t="s">
        <v>246</v>
      </c>
      <c r="C27" s="88">
        <v>3.3730000000000002</v>
      </c>
      <c r="D27" s="88">
        <v>3.7250000000000001</v>
      </c>
      <c r="E27" s="88">
        <v>4.234</v>
      </c>
      <c r="F27" s="88">
        <v>4.2110000000000003</v>
      </c>
      <c r="G27" s="88">
        <v>4.1870000000000003</v>
      </c>
      <c r="H27" s="88">
        <v>4.2009999999999996</v>
      </c>
      <c r="I27" s="88">
        <v>4.4880000000000004</v>
      </c>
      <c r="J27" s="88">
        <v>5.2220000000000004</v>
      </c>
      <c r="K27" s="88">
        <v>5.3010000000000002</v>
      </c>
      <c r="L27" s="88">
        <v>4.6619999999999999</v>
      </c>
      <c r="M27" s="88">
        <v>5.4619999999999997</v>
      </c>
      <c r="N27" s="89" t="s">
        <v>240</v>
      </c>
    </row>
    <row r="28" spans="1:14" x14ac:dyDescent="0.25">
      <c r="B28" s="87" t="s">
        <v>247</v>
      </c>
      <c r="C28" s="90">
        <v>0.30099999999999999</v>
      </c>
      <c r="D28" s="90">
        <v>0.29099999999999998</v>
      </c>
      <c r="E28" s="90">
        <v>0.29399999999999998</v>
      </c>
      <c r="F28" s="90">
        <v>0.312</v>
      </c>
      <c r="G28" s="90">
        <v>0.31900000000000001</v>
      </c>
      <c r="H28" s="90">
        <v>0.33200000000000002</v>
      </c>
      <c r="I28" s="90">
        <v>0.34200000000000003</v>
      </c>
      <c r="J28" s="90">
        <v>0.36299999999999999</v>
      </c>
      <c r="K28" s="90">
        <v>0.372</v>
      </c>
      <c r="L28" s="90">
        <v>0.38</v>
      </c>
      <c r="M28" s="90">
        <v>0.36099999999999999</v>
      </c>
      <c r="N28" s="91" t="s">
        <v>240</v>
      </c>
    </row>
    <row r="29" spans="1:14" x14ac:dyDescent="0.25">
      <c r="B29" s="87" t="s">
        <v>248</v>
      </c>
      <c r="C29" s="88">
        <v>7.3999999999999996E-2</v>
      </c>
      <c r="D29" s="88">
        <v>8.2000000000000003E-2</v>
      </c>
      <c r="E29" s="88">
        <v>9.5000000000000001E-2</v>
      </c>
      <c r="F29" s="88">
        <v>8.8999999999999996E-2</v>
      </c>
      <c r="G29" s="88">
        <v>8.2000000000000003E-2</v>
      </c>
      <c r="H29" s="88">
        <v>9.7000000000000003E-2</v>
      </c>
      <c r="I29" s="88">
        <v>9.0999999999999998E-2</v>
      </c>
      <c r="J29" s="88">
        <v>5.8999999999999997E-2</v>
      </c>
      <c r="K29" s="88">
        <v>7.9000000000000001E-2</v>
      </c>
      <c r="L29" s="88">
        <v>7.2999999999999995E-2</v>
      </c>
      <c r="M29" s="89" t="s">
        <v>240</v>
      </c>
      <c r="N29" s="89" t="s">
        <v>240</v>
      </c>
    </row>
    <row r="30" spans="1:14" x14ac:dyDescent="0.25">
      <c r="B30" s="87" t="s">
        <v>249</v>
      </c>
      <c r="C30" s="90">
        <v>0.21199999999999999</v>
      </c>
      <c r="D30" s="90">
        <v>0.21099999999999999</v>
      </c>
      <c r="E30" s="90">
        <v>0.20100000000000001</v>
      </c>
      <c r="F30" s="90">
        <v>0.216</v>
      </c>
      <c r="G30" s="90">
        <v>0.22800000000000001</v>
      </c>
      <c r="H30" s="90">
        <v>0.23799999999999999</v>
      </c>
      <c r="I30" s="90">
        <v>0.22900000000000001</v>
      </c>
      <c r="J30" s="90">
        <v>0.23699999999999999</v>
      </c>
      <c r="K30" s="90">
        <v>0.26300000000000001</v>
      </c>
      <c r="L30" s="90">
        <v>0.23699999999999999</v>
      </c>
      <c r="M30" s="90">
        <v>0.247</v>
      </c>
      <c r="N30" s="91" t="s">
        <v>240</v>
      </c>
    </row>
    <row r="31" spans="1:14" x14ac:dyDescent="0.25">
      <c r="B31" s="87" t="s">
        <v>250</v>
      </c>
      <c r="C31" s="88">
        <v>0.41599999999999998</v>
      </c>
      <c r="D31" s="88">
        <v>0.40799999999999997</v>
      </c>
      <c r="E31" s="88">
        <v>0.36799999999999999</v>
      </c>
      <c r="F31" s="88">
        <v>0.375</v>
      </c>
      <c r="G31" s="88">
        <v>0.39200000000000002</v>
      </c>
      <c r="H31" s="88">
        <v>0.38800000000000001</v>
      </c>
      <c r="I31" s="88">
        <v>0.39</v>
      </c>
      <c r="J31" s="88">
        <v>0.39800000000000002</v>
      </c>
      <c r="K31" s="88">
        <v>0.39900000000000002</v>
      </c>
      <c r="L31" s="88">
        <v>0.39100000000000001</v>
      </c>
      <c r="M31" s="89" t="s">
        <v>240</v>
      </c>
      <c r="N31" s="89" t="s">
        <v>240</v>
      </c>
    </row>
    <row r="32" spans="1:14" x14ac:dyDescent="0.25">
      <c r="B32" s="87" t="s">
        <v>251</v>
      </c>
      <c r="C32" s="90">
        <v>0.67800000000000005</v>
      </c>
      <c r="D32" s="90">
        <v>0.80800000000000005</v>
      </c>
      <c r="E32" s="90">
        <v>0.872</v>
      </c>
      <c r="F32" s="90">
        <v>0.83</v>
      </c>
      <c r="G32" s="90">
        <v>0.76900000000000002</v>
      </c>
      <c r="H32" s="90">
        <v>0.80500000000000005</v>
      </c>
      <c r="I32" s="90">
        <v>0.81100000000000005</v>
      </c>
      <c r="J32" s="90">
        <v>0.84</v>
      </c>
      <c r="K32" s="90">
        <v>0.85899999999999999</v>
      </c>
      <c r="L32" s="90">
        <v>0.86499999999999999</v>
      </c>
      <c r="M32" s="90">
        <v>0.84499999999999997</v>
      </c>
      <c r="N32" s="91" t="s">
        <v>240</v>
      </c>
    </row>
    <row r="33" spans="2:14" x14ac:dyDescent="0.25">
      <c r="B33" s="87" t="s">
        <v>252</v>
      </c>
      <c r="C33" s="88">
        <v>0.10199999999999999</v>
      </c>
      <c r="D33" s="88">
        <v>0.10100000000000001</v>
      </c>
      <c r="E33" s="88">
        <v>8.2000000000000003E-2</v>
      </c>
      <c r="F33" s="88">
        <v>0.08</v>
      </c>
      <c r="G33" s="88">
        <v>7.8E-2</v>
      </c>
      <c r="H33" s="88">
        <v>6.8000000000000005E-2</v>
      </c>
      <c r="I33" s="88">
        <v>6.8000000000000005E-2</v>
      </c>
      <c r="J33" s="88">
        <v>6.8000000000000005E-2</v>
      </c>
      <c r="K33" s="88">
        <v>6.8000000000000005E-2</v>
      </c>
      <c r="L33" s="88">
        <v>7.0000000000000007E-2</v>
      </c>
      <c r="M33" s="88">
        <v>7.1999999999999995E-2</v>
      </c>
      <c r="N33" s="89" t="s">
        <v>240</v>
      </c>
    </row>
    <row r="34" spans="2:14" x14ac:dyDescent="0.25">
      <c r="B34" s="87" t="s">
        <v>253</v>
      </c>
      <c r="C34" s="90">
        <v>7.0000000000000001E-3</v>
      </c>
      <c r="D34" s="90">
        <v>7.0000000000000001E-3</v>
      </c>
      <c r="E34" s="90">
        <v>8.9999999999999993E-3</v>
      </c>
      <c r="F34" s="90">
        <v>8.0000000000000002E-3</v>
      </c>
      <c r="G34" s="90">
        <v>7.0000000000000001E-3</v>
      </c>
      <c r="H34" s="90">
        <v>8.9999999999999993E-3</v>
      </c>
      <c r="I34" s="90">
        <v>1.2E-2</v>
      </c>
      <c r="J34" s="90">
        <v>1.2E-2</v>
      </c>
      <c r="K34" s="90">
        <v>8.0000000000000002E-3</v>
      </c>
      <c r="L34" s="90">
        <v>7.0000000000000001E-3</v>
      </c>
      <c r="M34" s="91" t="s">
        <v>240</v>
      </c>
      <c r="N34" s="91" t="s">
        <v>240</v>
      </c>
    </row>
    <row r="35" spans="2:14" x14ac:dyDescent="0.25">
      <c r="B35" s="87" t="s">
        <v>254</v>
      </c>
      <c r="C35" s="88">
        <v>3.7040000000000002</v>
      </c>
      <c r="D35" s="88">
        <v>3.8090000000000002</v>
      </c>
      <c r="E35" s="88">
        <v>3.9140000000000001</v>
      </c>
      <c r="F35" s="88">
        <v>3.742</v>
      </c>
      <c r="G35" s="88">
        <v>3.996</v>
      </c>
      <c r="H35" s="88">
        <v>3.8260000000000001</v>
      </c>
      <c r="I35" s="88">
        <v>4.0949999999999998</v>
      </c>
      <c r="J35" s="88">
        <v>4.1479999999999997</v>
      </c>
      <c r="K35" s="88">
        <v>4.1870000000000003</v>
      </c>
      <c r="L35" s="88">
        <v>4.8760000000000003</v>
      </c>
      <c r="M35" s="88">
        <v>5.0810000000000004</v>
      </c>
      <c r="N35" s="89" t="s">
        <v>240</v>
      </c>
    </row>
    <row r="36" spans="2:14" x14ac:dyDescent="0.25">
      <c r="B36" s="87" t="s">
        <v>255</v>
      </c>
      <c r="C36" s="90">
        <v>1.498</v>
      </c>
      <c r="D36" s="90">
        <v>1.504</v>
      </c>
      <c r="E36" s="90">
        <v>1.518</v>
      </c>
      <c r="F36" s="90">
        <v>1.5720000000000001</v>
      </c>
      <c r="G36" s="90">
        <v>1.6519999999999999</v>
      </c>
      <c r="H36" s="90">
        <v>1.4419999999999999</v>
      </c>
      <c r="I36" s="90">
        <v>1.53</v>
      </c>
      <c r="J36" s="90">
        <v>1.56</v>
      </c>
      <c r="K36" s="90">
        <v>1.633</v>
      </c>
      <c r="L36" s="90">
        <v>1.56</v>
      </c>
      <c r="M36" s="90">
        <v>1.4790000000000001</v>
      </c>
      <c r="N36" s="91" t="s">
        <v>240</v>
      </c>
    </row>
    <row r="37" spans="2:14" x14ac:dyDescent="0.25">
      <c r="B37" s="87" t="s">
        <v>256</v>
      </c>
      <c r="C37" s="88">
        <v>0.82</v>
      </c>
      <c r="D37" s="88">
        <v>0.69199999999999995</v>
      </c>
      <c r="E37" s="88">
        <v>0.63500000000000001</v>
      </c>
      <c r="F37" s="88">
        <v>0.54800000000000004</v>
      </c>
      <c r="G37" s="88">
        <v>0.72199999999999998</v>
      </c>
      <c r="H37" s="88">
        <v>0.65400000000000003</v>
      </c>
      <c r="I37" s="88">
        <v>0.621</v>
      </c>
      <c r="J37" s="88">
        <v>0.67900000000000005</v>
      </c>
      <c r="K37" s="88">
        <v>0.84799999999999998</v>
      </c>
      <c r="L37" s="88">
        <v>0.92100000000000004</v>
      </c>
      <c r="M37" s="88">
        <v>1.1990000000000001</v>
      </c>
      <c r="N37" s="89" t="s">
        <v>240</v>
      </c>
    </row>
    <row r="38" spans="2:14" x14ac:dyDescent="0.25">
      <c r="B38" s="87" t="s">
        <v>257</v>
      </c>
      <c r="C38" s="90">
        <v>0.379</v>
      </c>
      <c r="D38" s="90">
        <v>0.41199999999999998</v>
      </c>
      <c r="E38" s="90">
        <v>0.39400000000000002</v>
      </c>
      <c r="F38" s="90">
        <v>0.39800000000000002</v>
      </c>
      <c r="G38" s="90">
        <v>0.38200000000000001</v>
      </c>
      <c r="H38" s="90">
        <v>0.38100000000000001</v>
      </c>
      <c r="I38" s="90">
        <v>0.371</v>
      </c>
      <c r="J38" s="90">
        <v>0.38</v>
      </c>
      <c r="K38" s="90">
        <v>0.39200000000000002</v>
      </c>
      <c r="L38" s="90">
        <v>0.373</v>
      </c>
      <c r="M38" s="91" t="s">
        <v>240</v>
      </c>
      <c r="N38" s="91" t="s">
        <v>240</v>
      </c>
    </row>
    <row r="39" spans="2:14" x14ac:dyDescent="0.25">
      <c r="B39" s="87" t="s">
        <v>258</v>
      </c>
      <c r="C39" s="89">
        <v>0</v>
      </c>
      <c r="D39" s="89">
        <v>0</v>
      </c>
      <c r="E39" s="89">
        <v>0</v>
      </c>
      <c r="F39" s="89">
        <v>0</v>
      </c>
      <c r="G39" s="89">
        <v>0</v>
      </c>
      <c r="H39" s="89">
        <v>0</v>
      </c>
      <c r="I39" s="89">
        <v>0</v>
      </c>
      <c r="J39" s="89">
        <v>0</v>
      </c>
      <c r="K39" s="89">
        <v>0</v>
      </c>
      <c r="L39" s="89">
        <v>0</v>
      </c>
      <c r="M39" s="89">
        <v>0</v>
      </c>
      <c r="N39" s="89" t="s">
        <v>240</v>
      </c>
    </row>
    <row r="40" spans="2:14" x14ac:dyDescent="0.25">
      <c r="B40" s="87" t="s">
        <v>259</v>
      </c>
      <c r="C40" s="90">
        <v>3.9E-2</v>
      </c>
      <c r="D40" s="90">
        <v>3.5000000000000003E-2</v>
      </c>
      <c r="E40" s="90">
        <v>3.4000000000000002E-2</v>
      </c>
      <c r="F40" s="90">
        <v>3.9E-2</v>
      </c>
      <c r="G40" s="90">
        <v>4.4999999999999998E-2</v>
      </c>
      <c r="H40" s="90">
        <v>8.3000000000000004E-2</v>
      </c>
      <c r="I40" s="90">
        <v>0.11899999999999999</v>
      </c>
      <c r="J40" s="90">
        <v>0.115</v>
      </c>
      <c r="K40" s="90">
        <v>0.115</v>
      </c>
      <c r="L40" s="90">
        <v>0.114</v>
      </c>
      <c r="M40" s="91" t="s">
        <v>240</v>
      </c>
      <c r="N40" s="91" t="s">
        <v>240</v>
      </c>
    </row>
    <row r="41" spans="2:14" x14ac:dyDescent="0.25">
      <c r="B41" s="87" t="s">
        <v>260</v>
      </c>
      <c r="C41" s="88">
        <v>1.5760000000000001</v>
      </c>
      <c r="D41" s="88">
        <v>1.5629999999999999</v>
      </c>
      <c r="E41" s="88">
        <v>1.536</v>
      </c>
      <c r="F41" s="88">
        <v>1.4850000000000001</v>
      </c>
      <c r="G41" s="88">
        <v>1.3839999999999999</v>
      </c>
      <c r="H41" s="88">
        <v>1.44</v>
      </c>
      <c r="I41" s="88">
        <v>1.411</v>
      </c>
      <c r="J41" s="88">
        <v>1.4650000000000001</v>
      </c>
      <c r="K41" s="88">
        <v>1.5129999999999999</v>
      </c>
      <c r="L41" s="88">
        <v>1.4850000000000001</v>
      </c>
      <c r="M41" s="88">
        <v>1.359</v>
      </c>
      <c r="N41" s="89" t="s">
        <v>240</v>
      </c>
    </row>
    <row r="42" spans="2:14" x14ac:dyDescent="0.25">
      <c r="B42" s="87" t="s">
        <v>261</v>
      </c>
      <c r="C42" s="90">
        <v>0.56200000000000006</v>
      </c>
      <c r="D42" s="90">
        <v>0.59</v>
      </c>
      <c r="E42" s="90">
        <v>0.58899999999999997</v>
      </c>
      <c r="F42" s="90">
        <v>0.60299999999999998</v>
      </c>
      <c r="G42" s="90">
        <v>0.63100000000000001</v>
      </c>
      <c r="H42" s="90">
        <v>0.63900000000000001</v>
      </c>
      <c r="I42" s="90">
        <v>0.64900000000000002</v>
      </c>
      <c r="J42" s="90">
        <v>0.7</v>
      </c>
      <c r="K42" s="90">
        <v>0.72099999999999997</v>
      </c>
      <c r="L42" s="90">
        <v>0.67100000000000004</v>
      </c>
      <c r="M42" s="90">
        <v>0.629</v>
      </c>
      <c r="N42" s="91" t="s">
        <v>240</v>
      </c>
    </row>
    <row r="43" spans="2:14" x14ac:dyDescent="0.25">
      <c r="B43" s="87" t="s">
        <v>262</v>
      </c>
      <c r="C43" s="88">
        <v>1.194</v>
      </c>
      <c r="D43" s="88">
        <v>1.222</v>
      </c>
      <c r="E43" s="88">
        <v>1.2709999999999999</v>
      </c>
      <c r="F43" s="88">
        <v>1.3280000000000001</v>
      </c>
      <c r="G43" s="88">
        <v>1.3120000000000001</v>
      </c>
      <c r="H43" s="88">
        <v>1.36</v>
      </c>
      <c r="I43" s="88">
        <v>1.333</v>
      </c>
      <c r="J43" s="88">
        <v>1.379</v>
      </c>
      <c r="K43" s="88">
        <v>1.339</v>
      </c>
      <c r="L43" s="88">
        <v>1.3120000000000001</v>
      </c>
      <c r="M43" s="88">
        <v>1.288</v>
      </c>
      <c r="N43" s="89" t="s">
        <v>240</v>
      </c>
    </row>
    <row r="44" spans="2:14" x14ac:dyDescent="0.25">
      <c r="B44" s="87" t="s">
        <v>263</v>
      </c>
      <c r="C44" s="90">
        <v>0.44400000000000001</v>
      </c>
      <c r="D44" s="90">
        <v>0.48699999999999999</v>
      </c>
      <c r="E44" s="90">
        <v>0.55200000000000005</v>
      </c>
      <c r="F44" s="90">
        <v>0.52200000000000002</v>
      </c>
      <c r="G44" s="90">
        <v>0.52300000000000002</v>
      </c>
      <c r="H44" s="90">
        <v>0.53</v>
      </c>
      <c r="I44" s="90">
        <v>0.53100000000000003</v>
      </c>
      <c r="J44" s="90">
        <v>0.51900000000000002</v>
      </c>
      <c r="K44" s="90">
        <v>0.56599999999999995</v>
      </c>
      <c r="L44" s="90">
        <v>0.55500000000000005</v>
      </c>
      <c r="M44" s="90">
        <v>0.63900000000000001</v>
      </c>
      <c r="N44" s="90">
        <v>0.65500000000000003</v>
      </c>
    </row>
    <row r="45" spans="2:14" x14ac:dyDescent="0.25">
      <c r="B45" s="87" t="s">
        <v>264</v>
      </c>
      <c r="C45" s="88">
        <v>0.82899999999999996</v>
      </c>
      <c r="D45" s="88">
        <v>0.95299999999999996</v>
      </c>
      <c r="E45" s="88">
        <v>0.96199999999999997</v>
      </c>
      <c r="F45" s="88">
        <v>0.98</v>
      </c>
      <c r="G45" s="88">
        <v>1.468</v>
      </c>
      <c r="H45" s="88">
        <v>1.4279999999999999</v>
      </c>
      <c r="I45" s="88">
        <v>1.5009999999999999</v>
      </c>
      <c r="J45" s="88">
        <v>1.258</v>
      </c>
      <c r="K45" s="88">
        <v>1.387</v>
      </c>
      <c r="L45" s="88">
        <v>1.288</v>
      </c>
      <c r="M45" s="88">
        <v>1.0960000000000001</v>
      </c>
      <c r="N45" s="89" t="s">
        <v>240</v>
      </c>
    </row>
    <row r="46" spans="2:14" x14ac:dyDescent="0.25">
      <c r="B46" s="87" t="s">
        <v>265</v>
      </c>
      <c r="C46" s="90">
        <v>1.8540000000000001</v>
      </c>
      <c r="D46" s="90">
        <v>1.788</v>
      </c>
      <c r="E46" s="90">
        <v>1.5980000000000001</v>
      </c>
      <c r="F46" s="90">
        <v>1.2949999999999999</v>
      </c>
      <c r="G46" s="90">
        <v>1.4319999999999999</v>
      </c>
      <c r="H46" s="90">
        <v>1.341</v>
      </c>
      <c r="I46" s="90">
        <v>1.349</v>
      </c>
      <c r="J46" s="90">
        <v>1.3029999999999999</v>
      </c>
      <c r="K46" s="90">
        <v>1.32</v>
      </c>
      <c r="L46" s="90">
        <v>1.1200000000000001</v>
      </c>
      <c r="M46" s="90">
        <v>0.90200000000000002</v>
      </c>
      <c r="N46" s="91" t="s">
        <v>240</v>
      </c>
    </row>
    <row r="47" spans="2:14" x14ac:dyDescent="0.25">
      <c r="B47" s="87" t="s">
        <v>266</v>
      </c>
      <c r="C47" s="88">
        <v>5.8650000000000002</v>
      </c>
      <c r="D47" s="88">
        <v>5.85</v>
      </c>
      <c r="E47" s="88">
        <v>5.8159999999999998</v>
      </c>
      <c r="F47" s="88">
        <v>6.3010000000000002</v>
      </c>
      <c r="G47" s="88">
        <v>6.2270000000000003</v>
      </c>
      <c r="H47" s="88">
        <v>6.4329999999999998</v>
      </c>
      <c r="I47" s="88">
        <v>6.6219999999999999</v>
      </c>
      <c r="J47" s="88">
        <v>6.7549999999999999</v>
      </c>
      <c r="K47" s="88">
        <v>7.2850000000000001</v>
      </c>
      <c r="L47" s="88">
        <v>6.8620000000000001</v>
      </c>
      <c r="M47" s="88">
        <v>6.4240000000000004</v>
      </c>
      <c r="N47" s="89" t="s">
        <v>240</v>
      </c>
    </row>
    <row r="48" spans="2:14" x14ac:dyDescent="0.25">
      <c r="B48" s="87" t="s">
        <v>267</v>
      </c>
      <c r="C48" s="90">
        <v>5.2249999999999996</v>
      </c>
      <c r="D48" s="90">
        <v>5.2889999999999997</v>
      </c>
      <c r="E48" s="90">
        <v>4.9420000000000002</v>
      </c>
      <c r="F48" s="90">
        <v>4.9020000000000001</v>
      </c>
      <c r="G48" s="90">
        <v>5.0170000000000003</v>
      </c>
      <c r="H48" s="90">
        <v>4.8070000000000004</v>
      </c>
      <c r="I48" s="90">
        <v>4.7489999999999997</v>
      </c>
      <c r="J48" s="90">
        <v>4.7640000000000002</v>
      </c>
      <c r="K48" s="90">
        <v>4.6520000000000001</v>
      </c>
      <c r="L48" s="90">
        <v>4.6710000000000003</v>
      </c>
      <c r="M48" s="90">
        <v>4.6710000000000003</v>
      </c>
      <c r="N48" s="91" t="s">
        <v>240</v>
      </c>
    </row>
    <row r="50" spans="1:14" x14ac:dyDescent="0.25">
      <c r="A50" s="83" t="s">
        <v>218</v>
      </c>
      <c r="B50" s="82" t="s">
        <v>57</v>
      </c>
    </row>
    <row r="51" spans="1:14" x14ac:dyDescent="0.25">
      <c r="A51" s="83" t="s">
        <v>219</v>
      </c>
      <c r="B51" s="82" t="s">
        <v>220</v>
      </c>
    </row>
    <row r="52" spans="1:14" x14ac:dyDescent="0.25">
      <c r="A52" s="83" t="s">
        <v>221</v>
      </c>
      <c r="B52" s="82" t="s">
        <v>268</v>
      </c>
    </row>
    <row r="53" spans="1:14" x14ac:dyDescent="0.25">
      <c r="A53" s="83" t="s">
        <v>222</v>
      </c>
      <c r="B53" s="82" t="s">
        <v>223</v>
      </c>
    </row>
    <row r="54" spans="1:14" x14ac:dyDescent="0.25">
      <c r="B54" s="84" t="s">
        <v>224</v>
      </c>
      <c r="C54" s="92" t="s">
        <v>225</v>
      </c>
      <c r="D54" s="92" t="s">
        <v>226</v>
      </c>
      <c r="E54" s="92" t="s">
        <v>227</v>
      </c>
      <c r="F54" s="92" t="s">
        <v>228</v>
      </c>
      <c r="G54" s="92" t="s">
        <v>229</v>
      </c>
      <c r="H54" s="92" t="s">
        <v>230</v>
      </c>
      <c r="I54" s="92" t="s">
        <v>231</v>
      </c>
      <c r="J54" s="92" t="s">
        <v>232</v>
      </c>
      <c r="K54" s="92" t="s">
        <v>233</v>
      </c>
      <c r="L54" s="92" t="s">
        <v>234</v>
      </c>
      <c r="M54" s="92" t="s">
        <v>235</v>
      </c>
      <c r="N54" s="92" t="s">
        <v>236</v>
      </c>
    </row>
    <row r="55" spans="1:14" x14ac:dyDescent="0.25">
      <c r="B55" s="85" t="s">
        <v>237</v>
      </c>
      <c r="C55" s="86" t="s">
        <v>238</v>
      </c>
      <c r="D55" s="86" t="s">
        <v>238</v>
      </c>
      <c r="E55" s="86" t="s">
        <v>238</v>
      </c>
      <c r="F55" s="86" t="s">
        <v>238</v>
      </c>
      <c r="G55" s="86" t="s">
        <v>238</v>
      </c>
      <c r="H55" s="86" t="s">
        <v>238</v>
      </c>
      <c r="I55" s="86" t="s">
        <v>238</v>
      </c>
      <c r="J55" s="86" t="s">
        <v>238</v>
      </c>
      <c r="K55" s="86" t="s">
        <v>238</v>
      </c>
      <c r="L55" s="86" t="s">
        <v>238</v>
      </c>
      <c r="M55" s="86" t="s">
        <v>238</v>
      </c>
      <c r="N55" s="86" t="s">
        <v>238</v>
      </c>
    </row>
    <row r="56" spans="1:14" x14ac:dyDescent="0.25">
      <c r="B56" s="87" t="s">
        <v>239</v>
      </c>
      <c r="C56" s="88">
        <v>0.372</v>
      </c>
      <c r="D56" s="88">
        <v>0.38800000000000001</v>
      </c>
      <c r="E56" s="88">
        <v>0.41799999999999998</v>
      </c>
      <c r="F56" s="88">
        <v>0.48299999999999998</v>
      </c>
      <c r="G56" s="88">
        <v>0.42699999999999999</v>
      </c>
      <c r="H56" s="88">
        <v>0.42599999999999999</v>
      </c>
      <c r="I56" s="88">
        <v>0.46400000000000002</v>
      </c>
      <c r="J56" s="88">
        <v>0.47399999999999998</v>
      </c>
      <c r="K56" s="88">
        <v>0.48899999999999999</v>
      </c>
      <c r="L56" s="88">
        <v>0.49299999999999999</v>
      </c>
      <c r="M56" s="88">
        <v>0.50800000000000001</v>
      </c>
      <c r="N56" s="89" t="s">
        <v>240</v>
      </c>
    </row>
    <row r="57" spans="1:14" x14ac:dyDescent="0.25">
      <c r="B57" s="87" t="s">
        <v>241</v>
      </c>
      <c r="C57" s="91">
        <v>0</v>
      </c>
      <c r="D57" s="91">
        <v>0</v>
      </c>
      <c r="E57" s="91">
        <v>0</v>
      </c>
      <c r="F57" s="91">
        <v>0</v>
      </c>
      <c r="G57" s="91">
        <v>0</v>
      </c>
      <c r="H57" s="91">
        <v>0</v>
      </c>
      <c r="I57" s="91">
        <v>0</v>
      </c>
      <c r="J57" s="91">
        <v>0</v>
      </c>
      <c r="K57" s="91">
        <v>0</v>
      </c>
      <c r="L57" s="91">
        <v>0</v>
      </c>
      <c r="M57" s="91">
        <v>0</v>
      </c>
      <c r="N57" s="91" t="s">
        <v>240</v>
      </c>
    </row>
    <row r="58" spans="1:14" x14ac:dyDescent="0.25">
      <c r="B58" s="87" t="s">
        <v>242</v>
      </c>
      <c r="C58" s="88">
        <v>3.7869999999999999</v>
      </c>
      <c r="D58" s="88">
        <v>3.891</v>
      </c>
      <c r="E58" s="88">
        <v>3.9449999999999998</v>
      </c>
      <c r="F58" s="88">
        <v>3.9039999999999999</v>
      </c>
      <c r="G58" s="88">
        <v>3.8780000000000001</v>
      </c>
      <c r="H58" s="88">
        <v>4.34</v>
      </c>
      <c r="I58" s="88">
        <v>4.3029999999999999</v>
      </c>
      <c r="J58" s="88">
        <v>4.383</v>
      </c>
      <c r="K58" s="88">
        <v>4.51</v>
      </c>
      <c r="L58" s="88">
        <v>4.6630000000000003</v>
      </c>
      <c r="M58" s="88">
        <v>4.8819999999999997</v>
      </c>
      <c r="N58" s="89" t="s">
        <v>240</v>
      </c>
    </row>
    <row r="59" spans="1:14" x14ac:dyDescent="0.25">
      <c r="B59" s="87" t="s">
        <v>243</v>
      </c>
      <c r="C59" s="90">
        <v>1.2999999999999999E-2</v>
      </c>
      <c r="D59" s="90">
        <v>1.4E-2</v>
      </c>
      <c r="E59" s="90">
        <v>1.2E-2</v>
      </c>
      <c r="F59" s="90">
        <v>1.4E-2</v>
      </c>
      <c r="G59" s="90">
        <v>1.2999999999999999E-2</v>
      </c>
      <c r="H59" s="90">
        <v>8.9999999999999993E-3</v>
      </c>
      <c r="I59" s="90">
        <v>7.0000000000000001E-3</v>
      </c>
      <c r="J59" s="90">
        <v>1E-3</v>
      </c>
      <c r="K59" s="91">
        <v>0</v>
      </c>
      <c r="L59" s="91">
        <v>0</v>
      </c>
      <c r="M59" s="91">
        <v>0</v>
      </c>
      <c r="N59" s="91" t="s">
        <v>240</v>
      </c>
    </row>
    <row r="60" spans="1:14" x14ac:dyDescent="0.25">
      <c r="B60" s="87" t="s">
        <v>244</v>
      </c>
      <c r="C60" s="89">
        <v>0</v>
      </c>
      <c r="D60" s="89">
        <v>0</v>
      </c>
      <c r="E60" s="89">
        <v>0</v>
      </c>
      <c r="F60" s="89">
        <v>0</v>
      </c>
      <c r="G60" s="89">
        <v>0</v>
      </c>
      <c r="H60" s="89">
        <v>0</v>
      </c>
      <c r="I60" s="89">
        <v>0</v>
      </c>
      <c r="J60" s="89">
        <v>0</v>
      </c>
      <c r="K60" s="89">
        <v>0</v>
      </c>
      <c r="L60" s="89">
        <v>0</v>
      </c>
      <c r="M60" s="89">
        <v>0</v>
      </c>
      <c r="N60" s="89" t="s">
        <v>240</v>
      </c>
    </row>
    <row r="61" spans="1:14" x14ac:dyDescent="0.25">
      <c r="B61" s="87" t="s">
        <v>245</v>
      </c>
      <c r="C61" s="90">
        <v>5.0000000000000001E-3</v>
      </c>
      <c r="D61" s="90">
        <v>6.0000000000000001E-3</v>
      </c>
      <c r="E61" s="90">
        <v>6.0000000000000001E-3</v>
      </c>
      <c r="F61" s="90">
        <v>5.0000000000000001E-3</v>
      </c>
      <c r="G61" s="90">
        <v>6.0000000000000001E-3</v>
      </c>
      <c r="H61" s="90">
        <v>6.0000000000000001E-3</v>
      </c>
      <c r="I61" s="90">
        <v>6.0000000000000001E-3</v>
      </c>
      <c r="J61" s="90">
        <v>6.0000000000000001E-3</v>
      </c>
      <c r="K61" s="90">
        <v>6.0000000000000001E-3</v>
      </c>
      <c r="L61" s="90">
        <v>7.0000000000000001E-3</v>
      </c>
      <c r="M61" s="90">
        <v>7.0000000000000001E-3</v>
      </c>
      <c r="N61" s="91" t="s">
        <v>240</v>
      </c>
    </row>
    <row r="62" spans="1:14" x14ac:dyDescent="0.25">
      <c r="B62" s="87" t="s">
        <v>246</v>
      </c>
      <c r="C62" s="89">
        <v>0</v>
      </c>
      <c r="D62" s="89">
        <v>0</v>
      </c>
      <c r="E62" s="89">
        <v>0</v>
      </c>
      <c r="F62" s="89">
        <v>0</v>
      </c>
      <c r="G62" s="89">
        <v>0</v>
      </c>
      <c r="H62" s="89">
        <v>0</v>
      </c>
      <c r="I62" s="89">
        <v>0</v>
      </c>
      <c r="J62" s="89">
        <v>0</v>
      </c>
      <c r="K62" s="89">
        <v>0</v>
      </c>
      <c r="L62" s="89">
        <v>0</v>
      </c>
      <c r="M62" s="89">
        <v>0</v>
      </c>
      <c r="N62" s="89" t="s">
        <v>240</v>
      </c>
    </row>
    <row r="63" spans="1:14" x14ac:dyDescent="0.25">
      <c r="B63" s="87" t="s">
        <v>247</v>
      </c>
      <c r="C63" s="90">
        <v>0.93899999999999995</v>
      </c>
      <c r="D63" s="90">
        <v>0.91200000000000003</v>
      </c>
      <c r="E63" s="90">
        <v>0.91400000000000003</v>
      </c>
      <c r="F63" s="90">
        <v>0.82599999999999996</v>
      </c>
      <c r="G63" s="90">
        <v>0.78500000000000003</v>
      </c>
      <c r="H63" s="90">
        <v>0.72299999999999998</v>
      </c>
      <c r="I63" s="90">
        <v>0.54700000000000004</v>
      </c>
      <c r="J63" s="90">
        <v>0.48099999999999998</v>
      </c>
      <c r="K63" s="90">
        <v>0.45200000000000001</v>
      </c>
      <c r="L63" s="90">
        <v>0.499</v>
      </c>
      <c r="M63" s="90">
        <v>0.46500000000000002</v>
      </c>
      <c r="N63" s="91" t="s">
        <v>240</v>
      </c>
    </row>
    <row r="64" spans="1:14" x14ac:dyDescent="0.25">
      <c r="B64" s="87" t="s">
        <v>248</v>
      </c>
      <c r="C64" s="88">
        <v>0.38600000000000001</v>
      </c>
      <c r="D64" s="88">
        <v>0.44400000000000001</v>
      </c>
      <c r="E64" s="88">
        <v>0.40899999999999997</v>
      </c>
      <c r="F64" s="88">
        <v>0.41099999999999998</v>
      </c>
      <c r="G64" s="88">
        <v>0.42799999999999999</v>
      </c>
      <c r="H64" s="88">
        <v>0.43</v>
      </c>
      <c r="I64" s="88">
        <v>0.45900000000000002</v>
      </c>
      <c r="J64" s="88">
        <v>0.432</v>
      </c>
      <c r="K64" s="88">
        <v>0.39800000000000002</v>
      </c>
      <c r="L64" s="88">
        <v>0.35499999999999998</v>
      </c>
      <c r="M64" s="88">
        <v>0.34699999999999998</v>
      </c>
      <c r="N64" s="89" t="s">
        <v>240</v>
      </c>
    </row>
    <row r="65" spans="2:14" x14ac:dyDescent="0.25">
      <c r="B65" s="87" t="s">
        <v>249</v>
      </c>
      <c r="C65" s="90">
        <v>0.14599999999999999</v>
      </c>
      <c r="D65" s="90">
        <v>7.6999999999999999E-2</v>
      </c>
      <c r="E65" s="90">
        <v>0.10299999999999999</v>
      </c>
      <c r="F65" s="90">
        <v>0.13</v>
      </c>
      <c r="G65" s="90">
        <v>0.14099999999999999</v>
      </c>
      <c r="H65" s="90">
        <v>0.161</v>
      </c>
      <c r="I65" s="90">
        <v>0.29499999999999998</v>
      </c>
      <c r="J65" s="90">
        <v>0.308</v>
      </c>
      <c r="K65" s="90">
        <v>0.41399999999999998</v>
      </c>
      <c r="L65" s="90">
        <v>0.38900000000000001</v>
      </c>
      <c r="M65" s="90">
        <v>0.42599999999999999</v>
      </c>
      <c r="N65" s="91" t="s">
        <v>240</v>
      </c>
    </row>
    <row r="66" spans="2:14" x14ac:dyDescent="0.25">
      <c r="B66" s="87" t="s">
        <v>250</v>
      </c>
      <c r="C66" s="88">
        <v>2E-3</v>
      </c>
      <c r="D66" s="88">
        <v>2E-3</v>
      </c>
      <c r="E66" s="88">
        <v>1E-3</v>
      </c>
      <c r="F66" s="88">
        <v>3.0000000000000001E-3</v>
      </c>
      <c r="G66" s="88">
        <v>2E-3</v>
      </c>
      <c r="H66" s="88">
        <v>1E-3</v>
      </c>
      <c r="I66" s="88">
        <v>2E-3</v>
      </c>
      <c r="J66" s="88">
        <v>3.0000000000000001E-3</v>
      </c>
      <c r="K66" s="88">
        <v>3.0000000000000001E-3</v>
      </c>
      <c r="L66" s="88">
        <v>3.0000000000000001E-3</v>
      </c>
      <c r="M66" s="88">
        <v>3.0000000000000001E-3</v>
      </c>
      <c r="N66" s="89" t="s">
        <v>240</v>
      </c>
    </row>
    <row r="67" spans="2:14" x14ac:dyDescent="0.25">
      <c r="B67" s="87" t="s">
        <v>251</v>
      </c>
      <c r="C67" s="91">
        <v>0</v>
      </c>
      <c r="D67" s="91">
        <v>0</v>
      </c>
      <c r="E67" s="91">
        <v>0</v>
      </c>
      <c r="F67" s="91">
        <v>0</v>
      </c>
      <c r="G67" s="91">
        <v>0</v>
      </c>
      <c r="H67" s="91">
        <v>0</v>
      </c>
      <c r="I67" s="91">
        <v>0</v>
      </c>
      <c r="J67" s="91">
        <v>0</v>
      </c>
      <c r="K67" s="91">
        <v>0</v>
      </c>
      <c r="L67" s="91">
        <v>0</v>
      </c>
      <c r="M67" s="91">
        <v>0</v>
      </c>
      <c r="N67" s="91" t="s">
        <v>240</v>
      </c>
    </row>
    <row r="68" spans="2:14" x14ac:dyDescent="0.25">
      <c r="B68" s="87" t="s">
        <v>252</v>
      </c>
      <c r="C68" s="88">
        <v>1.4E-2</v>
      </c>
      <c r="D68" s="88">
        <v>2.5999999999999999E-2</v>
      </c>
      <c r="E68" s="88">
        <v>3.2000000000000001E-2</v>
      </c>
      <c r="F68" s="88">
        <v>3.1E-2</v>
      </c>
      <c r="G68" s="88">
        <v>0.04</v>
      </c>
      <c r="H68" s="88">
        <v>2.4E-2</v>
      </c>
      <c r="I68" s="88">
        <v>4.0000000000000001E-3</v>
      </c>
      <c r="J68" s="88">
        <v>2E-3</v>
      </c>
      <c r="K68" s="88">
        <v>1E-3</v>
      </c>
      <c r="L68" s="88">
        <v>1E-3</v>
      </c>
      <c r="M68" s="88">
        <v>1E-3</v>
      </c>
      <c r="N68" s="89" t="s">
        <v>240</v>
      </c>
    </row>
    <row r="69" spans="2:14" x14ac:dyDescent="0.25">
      <c r="B69" s="87" t="s">
        <v>253</v>
      </c>
      <c r="C69" s="90">
        <v>1.593</v>
      </c>
      <c r="D69" s="90">
        <v>3.5179999999999998</v>
      </c>
      <c r="E69" s="90">
        <v>3.016</v>
      </c>
      <c r="F69" s="90">
        <v>1.5840000000000001</v>
      </c>
      <c r="G69" s="90">
        <v>1.165</v>
      </c>
      <c r="H69" s="90">
        <v>1.337</v>
      </c>
      <c r="I69" s="90">
        <v>0.92900000000000005</v>
      </c>
      <c r="J69" s="90">
        <v>0.88800000000000001</v>
      </c>
      <c r="K69" s="90">
        <v>0.65300000000000002</v>
      </c>
      <c r="L69" s="90">
        <v>0.59299999999999997</v>
      </c>
      <c r="M69" s="90">
        <v>9.9000000000000005E-2</v>
      </c>
      <c r="N69" s="91" t="s">
        <v>240</v>
      </c>
    </row>
    <row r="70" spans="2:14" x14ac:dyDescent="0.25">
      <c r="B70" s="87" t="s">
        <v>254</v>
      </c>
      <c r="C70" s="89">
        <v>0</v>
      </c>
      <c r="D70" s="89">
        <v>0</v>
      </c>
      <c r="E70" s="89">
        <v>0</v>
      </c>
      <c r="F70" s="89">
        <v>0</v>
      </c>
      <c r="G70" s="89">
        <v>0</v>
      </c>
      <c r="H70" s="89">
        <v>0</v>
      </c>
      <c r="I70" s="89">
        <v>0</v>
      </c>
      <c r="J70" s="89">
        <v>0</v>
      </c>
      <c r="K70" s="89">
        <v>0</v>
      </c>
      <c r="L70" s="89">
        <v>0</v>
      </c>
      <c r="M70" s="89">
        <v>0</v>
      </c>
      <c r="N70" s="89" t="s">
        <v>240</v>
      </c>
    </row>
    <row r="71" spans="2:14" x14ac:dyDescent="0.25">
      <c r="B71" s="87" t="s">
        <v>255</v>
      </c>
      <c r="C71" s="91">
        <v>0</v>
      </c>
      <c r="D71" s="91">
        <v>0</v>
      </c>
      <c r="E71" s="91">
        <v>0</v>
      </c>
      <c r="F71" s="91">
        <v>0</v>
      </c>
      <c r="G71" s="91">
        <v>0</v>
      </c>
      <c r="H71" s="91">
        <v>0</v>
      </c>
      <c r="I71" s="91">
        <v>0</v>
      </c>
      <c r="J71" s="91">
        <v>0</v>
      </c>
      <c r="K71" s="91">
        <v>0</v>
      </c>
      <c r="L71" s="91">
        <v>0</v>
      </c>
      <c r="M71" s="91">
        <v>0</v>
      </c>
      <c r="N71" s="91" t="s">
        <v>240</v>
      </c>
    </row>
    <row r="72" spans="2:14" x14ac:dyDescent="0.25">
      <c r="B72" s="87" t="s">
        <v>256</v>
      </c>
      <c r="C72" s="89">
        <v>0</v>
      </c>
      <c r="D72" s="89">
        <v>0</v>
      </c>
      <c r="E72" s="89">
        <v>0</v>
      </c>
      <c r="F72" s="89">
        <v>0</v>
      </c>
      <c r="G72" s="89">
        <v>0</v>
      </c>
      <c r="H72" s="89">
        <v>0</v>
      </c>
      <c r="I72" s="89">
        <v>0</v>
      </c>
      <c r="J72" s="89">
        <v>0</v>
      </c>
      <c r="K72" s="89">
        <v>0</v>
      </c>
      <c r="L72" s="89">
        <v>0</v>
      </c>
      <c r="M72" s="89">
        <v>0</v>
      </c>
      <c r="N72" s="89" t="s">
        <v>240</v>
      </c>
    </row>
    <row r="73" spans="2:14" x14ac:dyDescent="0.25">
      <c r="B73" s="87" t="s">
        <v>257</v>
      </c>
      <c r="C73" s="90">
        <v>3.5999999999999997E-2</v>
      </c>
      <c r="D73" s="90">
        <v>3.4000000000000002E-2</v>
      </c>
      <c r="E73" s="90">
        <v>3.1E-2</v>
      </c>
      <c r="F73" s="90">
        <v>1.2999999999999999E-2</v>
      </c>
      <c r="G73" s="90">
        <v>7.0000000000000001E-3</v>
      </c>
      <c r="H73" s="90">
        <v>7.0000000000000001E-3</v>
      </c>
      <c r="I73" s="90">
        <v>4.0000000000000001E-3</v>
      </c>
      <c r="J73" s="91">
        <v>0</v>
      </c>
      <c r="K73" s="91">
        <v>0</v>
      </c>
      <c r="L73" s="91">
        <v>0</v>
      </c>
      <c r="M73" s="91">
        <v>0</v>
      </c>
      <c r="N73" s="91" t="s">
        <v>240</v>
      </c>
    </row>
    <row r="74" spans="2:14" x14ac:dyDescent="0.25">
      <c r="B74" s="87" t="s">
        <v>258</v>
      </c>
      <c r="C74" s="89">
        <v>0</v>
      </c>
      <c r="D74" s="89">
        <v>0</v>
      </c>
      <c r="E74" s="89">
        <v>0</v>
      </c>
      <c r="F74" s="89">
        <v>0</v>
      </c>
      <c r="G74" s="89">
        <v>0</v>
      </c>
      <c r="H74" s="89">
        <v>0</v>
      </c>
      <c r="I74" s="89">
        <v>0</v>
      </c>
      <c r="J74" s="89">
        <v>0</v>
      </c>
      <c r="K74" s="89">
        <v>0</v>
      </c>
      <c r="L74" s="89">
        <v>0</v>
      </c>
      <c r="M74" s="89">
        <v>0</v>
      </c>
      <c r="N74" s="89" t="s">
        <v>240</v>
      </c>
    </row>
    <row r="75" spans="2:14" x14ac:dyDescent="0.25">
      <c r="B75" s="87" t="s">
        <v>259</v>
      </c>
      <c r="C75" s="91">
        <v>0</v>
      </c>
      <c r="D75" s="91">
        <v>0</v>
      </c>
      <c r="E75" s="91">
        <v>0</v>
      </c>
      <c r="F75" s="91">
        <v>0</v>
      </c>
      <c r="G75" s="91">
        <v>0</v>
      </c>
      <c r="H75" s="91">
        <v>0</v>
      </c>
      <c r="I75" s="91">
        <v>0</v>
      </c>
      <c r="J75" s="91">
        <v>0</v>
      </c>
      <c r="K75" s="91">
        <v>0</v>
      </c>
      <c r="L75" s="91">
        <v>0</v>
      </c>
      <c r="M75" s="91">
        <v>0</v>
      </c>
      <c r="N75" s="91" t="s">
        <v>240</v>
      </c>
    </row>
    <row r="76" spans="2:14" x14ac:dyDescent="0.25">
      <c r="B76" s="87" t="s">
        <v>260</v>
      </c>
      <c r="C76" s="88">
        <v>0.29899999999999999</v>
      </c>
      <c r="D76" s="88">
        <v>0.313</v>
      </c>
      <c r="E76" s="88">
        <v>0.29899999999999999</v>
      </c>
      <c r="F76" s="88">
        <v>0.33100000000000002</v>
      </c>
      <c r="G76" s="88">
        <v>0.34399999999999997</v>
      </c>
      <c r="H76" s="88">
        <v>0.38400000000000001</v>
      </c>
      <c r="I76" s="88">
        <v>0.377</v>
      </c>
      <c r="J76" s="88">
        <v>0.39700000000000002</v>
      </c>
      <c r="K76" s="88">
        <v>0.379</v>
      </c>
      <c r="L76" s="88">
        <v>0.42699999999999999</v>
      </c>
      <c r="M76" s="88">
        <v>0.40300000000000002</v>
      </c>
      <c r="N76" s="89" t="s">
        <v>240</v>
      </c>
    </row>
    <row r="77" spans="2:14" x14ac:dyDescent="0.25">
      <c r="B77" s="87" t="s">
        <v>261</v>
      </c>
      <c r="C77" s="90">
        <v>0.65400000000000003</v>
      </c>
      <c r="D77" s="90">
        <v>0.66500000000000004</v>
      </c>
      <c r="E77" s="90">
        <v>0.85399999999999998</v>
      </c>
      <c r="F77" s="90">
        <v>0.86699999999999999</v>
      </c>
      <c r="G77" s="90">
        <v>0.877</v>
      </c>
      <c r="H77" s="90">
        <v>0.89</v>
      </c>
      <c r="I77" s="90">
        <v>0.9</v>
      </c>
      <c r="J77" s="90">
        <v>0.86599999999999999</v>
      </c>
      <c r="K77" s="90">
        <v>0.83899999999999997</v>
      </c>
      <c r="L77" s="90">
        <v>0.82699999999999996</v>
      </c>
      <c r="M77" s="90">
        <v>0.82</v>
      </c>
      <c r="N77" s="91" t="s">
        <v>240</v>
      </c>
    </row>
    <row r="78" spans="2:14" x14ac:dyDescent="0.25">
      <c r="B78" s="87" t="s">
        <v>262</v>
      </c>
      <c r="C78" s="88">
        <v>0.91900000000000004</v>
      </c>
      <c r="D78" s="88">
        <v>0.96499999999999997</v>
      </c>
      <c r="E78" s="88">
        <v>0.94199999999999995</v>
      </c>
      <c r="F78" s="88">
        <v>1.0369999999999999</v>
      </c>
      <c r="G78" s="88">
        <v>1.04</v>
      </c>
      <c r="H78" s="88">
        <v>1.1040000000000001</v>
      </c>
      <c r="I78" s="88">
        <v>1.0269999999999999</v>
      </c>
      <c r="J78" s="88">
        <v>0.90700000000000003</v>
      </c>
      <c r="K78" s="88">
        <v>0.90700000000000003</v>
      </c>
      <c r="L78" s="88">
        <v>0.91100000000000003</v>
      </c>
      <c r="M78" s="88">
        <v>0.79600000000000004</v>
      </c>
      <c r="N78" s="89" t="s">
        <v>240</v>
      </c>
    </row>
    <row r="79" spans="2:14" x14ac:dyDescent="0.25">
      <c r="B79" s="87" t="s">
        <v>263</v>
      </c>
      <c r="C79" s="90">
        <v>8.1000000000000003E-2</v>
      </c>
      <c r="D79" s="90">
        <v>0.105</v>
      </c>
      <c r="E79" s="90">
        <v>0.10299999999999999</v>
      </c>
      <c r="F79" s="90">
        <v>0.111</v>
      </c>
      <c r="G79" s="90">
        <v>0.11899999999999999</v>
      </c>
      <c r="H79" s="90">
        <v>0.13400000000000001</v>
      </c>
      <c r="I79" s="90">
        <v>0.13900000000000001</v>
      </c>
      <c r="J79" s="90">
        <v>0.14000000000000001</v>
      </c>
      <c r="K79" s="90">
        <v>0.13900000000000001</v>
      </c>
      <c r="L79" s="90">
        <v>0.161</v>
      </c>
      <c r="M79" s="90">
        <v>0.16200000000000001</v>
      </c>
      <c r="N79" s="91" t="s">
        <v>240</v>
      </c>
    </row>
    <row r="80" spans="2:14" x14ac:dyDescent="0.25">
      <c r="B80" s="87" t="s">
        <v>264</v>
      </c>
      <c r="C80" s="89">
        <v>0</v>
      </c>
      <c r="D80" s="89">
        <v>0</v>
      </c>
      <c r="E80" s="89">
        <v>0</v>
      </c>
      <c r="F80" s="89">
        <v>0</v>
      </c>
      <c r="G80" s="89">
        <v>0</v>
      </c>
      <c r="H80" s="89">
        <v>0</v>
      </c>
      <c r="I80" s="89">
        <v>0</v>
      </c>
      <c r="J80" s="89">
        <v>0</v>
      </c>
      <c r="K80" s="89">
        <v>0</v>
      </c>
      <c r="L80" s="89">
        <v>0</v>
      </c>
      <c r="M80" s="89">
        <v>0</v>
      </c>
      <c r="N80" s="89" t="s">
        <v>240</v>
      </c>
    </row>
    <row r="81" spans="1:14" x14ac:dyDescent="0.25">
      <c r="B81" s="87" t="s">
        <v>265</v>
      </c>
      <c r="C81" s="90">
        <v>7.0000000000000001E-3</v>
      </c>
      <c r="D81" s="90">
        <v>6.0000000000000001E-3</v>
      </c>
      <c r="E81" s="90">
        <v>8.0000000000000002E-3</v>
      </c>
      <c r="F81" s="90">
        <v>8.0000000000000002E-3</v>
      </c>
      <c r="G81" s="90">
        <v>8.0000000000000002E-3</v>
      </c>
      <c r="H81" s="90">
        <v>8.0000000000000002E-3</v>
      </c>
      <c r="I81" s="90">
        <v>8.0000000000000002E-3</v>
      </c>
      <c r="J81" s="90">
        <v>8.9999999999999993E-3</v>
      </c>
      <c r="K81" s="90">
        <v>8.9999999999999993E-3</v>
      </c>
      <c r="L81" s="90">
        <v>8.9999999999999993E-3</v>
      </c>
      <c r="M81" s="90">
        <v>0.01</v>
      </c>
      <c r="N81" s="91" t="s">
        <v>240</v>
      </c>
    </row>
    <row r="82" spans="1:14" x14ac:dyDescent="0.25">
      <c r="B82" s="87" t="s">
        <v>266</v>
      </c>
      <c r="C82" s="88">
        <v>3.1840000000000002</v>
      </c>
      <c r="D82" s="88">
        <v>2.92</v>
      </c>
      <c r="E82" s="88">
        <v>3.1760000000000002</v>
      </c>
      <c r="F82" s="88">
        <v>7.1269999999999998</v>
      </c>
      <c r="G82" s="88">
        <v>2.1560000000000001</v>
      </c>
      <c r="H82" s="88">
        <v>2.7839999999999998</v>
      </c>
      <c r="I82" s="88">
        <v>4.923</v>
      </c>
      <c r="J82" s="88">
        <v>5.532</v>
      </c>
      <c r="K82" s="88">
        <v>5.61</v>
      </c>
      <c r="L82" s="88">
        <v>5.0129999999999999</v>
      </c>
      <c r="M82" s="88">
        <v>5.8140000000000001</v>
      </c>
      <c r="N82" s="89" t="s">
        <v>240</v>
      </c>
    </row>
    <row r="83" spans="1:14" x14ac:dyDescent="0.25">
      <c r="B83" s="87" t="s">
        <v>267</v>
      </c>
      <c r="C83" s="90">
        <v>6.56</v>
      </c>
      <c r="D83" s="90">
        <v>7.1660000000000004</v>
      </c>
      <c r="E83" s="90">
        <v>7.6029999999999998</v>
      </c>
      <c r="F83" s="90">
        <v>8.2379999999999995</v>
      </c>
      <c r="G83" s="90">
        <v>8.3369999999999997</v>
      </c>
      <c r="H83" s="90">
        <v>7.4219999999999997</v>
      </c>
      <c r="I83" s="90">
        <v>7.5309999999999997</v>
      </c>
      <c r="J83" s="90">
        <v>7.782</v>
      </c>
      <c r="K83" s="90">
        <v>8.0020000000000007</v>
      </c>
      <c r="L83" s="90">
        <v>8.4209999999999994</v>
      </c>
      <c r="M83" s="90">
        <v>8.4949999999999992</v>
      </c>
      <c r="N83" s="91" t="s">
        <v>240</v>
      </c>
    </row>
    <row r="85" spans="1:14" x14ac:dyDescent="0.25">
      <c r="A85" s="83" t="s">
        <v>218</v>
      </c>
      <c r="B85" s="82" t="s">
        <v>57</v>
      </c>
    </row>
    <row r="86" spans="1:14" x14ac:dyDescent="0.25">
      <c r="A86" s="83" t="s">
        <v>219</v>
      </c>
      <c r="B86" s="82" t="s">
        <v>220</v>
      </c>
    </row>
    <row r="87" spans="1:14" x14ac:dyDescent="0.25">
      <c r="A87" s="83" t="s">
        <v>221</v>
      </c>
      <c r="B87" s="82" t="s">
        <v>60</v>
      </c>
    </row>
    <row r="88" spans="1:14" x14ac:dyDescent="0.25">
      <c r="A88" s="83" t="s">
        <v>222</v>
      </c>
      <c r="B88" s="82" t="s">
        <v>223</v>
      </c>
    </row>
    <row r="89" spans="1:14" x14ac:dyDescent="0.25">
      <c r="B89" s="84" t="s">
        <v>224</v>
      </c>
      <c r="C89" s="92" t="s">
        <v>225</v>
      </c>
      <c r="D89" s="92" t="s">
        <v>226</v>
      </c>
      <c r="E89" s="92" t="s">
        <v>227</v>
      </c>
      <c r="F89" s="92" t="s">
        <v>228</v>
      </c>
      <c r="G89" s="92" t="s">
        <v>229</v>
      </c>
      <c r="H89" s="92" t="s">
        <v>230</v>
      </c>
      <c r="I89" s="92" t="s">
        <v>231</v>
      </c>
      <c r="J89" s="92" t="s">
        <v>232</v>
      </c>
      <c r="K89" s="92" t="s">
        <v>233</v>
      </c>
      <c r="L89" s="92" t="s">
        <v>234</v>
      </c>
      <c r="M89" s="92" t="s">
        <v>235</v>
      </c>
      <c r="N89" s="92" t="s">
        <v>236</v>
      </c>
    </row>
    <row r="90" spans="1:14" x14ac:dyDescent="0.25">
      <c r="B90" s="85" t="s">
        <v>237</v>
      </c>
      <c r="C90" s="86" t="s">
        <v>238</v>
      </c>
      <c r="D90" s="86" t="s">
        <v>238</v>
      </c>
      <c r="E90" s="86" t="s">
        <v>238</v>
      </c>
      <c r="F90" s="86" t="s">
        <v>238</v>
      </c>
      <c r="G90" s="86" t="s">
        <v>238</v>
      </c>
      <c r="H90" s="86" t="s">
        <v>238</v>
      </c>
      <c r="I90" s="86" t="s">
        <v>238</v>
      </c>
      <c r="J90" s="86" t="s">
        <v>238</v>
      </c>
      <c r="K90" s="86" t="s">
        <v>238</v>
      </c>
      <c r="L90" s="86" t="s">
        <v>238</v>
      </c>
      <c r="M90" s="86" t="s">
        <v>238</v>
      </c>
      <c r="N90" s="86" t="s">
        <v>238</v>
      </c>
    </row>
    <row r="91" spans="1:14" x14ac:dyDescent="0.25">
      <c r="B91" s="87" t="s">
        <v>239</v>
      </c>
      <c r="C91" s="88">
        <v>6.9560000000000004</v>
      </c>
      <c r="D91" s="88">
        <v>7.5060000000000002</v>
      </c>
      <c r="E91" s="88">
        <v>6.6580000000000004</v>
      </c>
      <c r="F91" s="88">
        <v>6.2759999999999998</v>
      </c>
      <c r="G91" s="88">
        <v>6.2859999999999996</v>
      </c>
      <c r="H91" s="88">
        <v>6.4859999999999998</v>
      </c>
      <c r="I91" s="88">
        <v>6.4619999999999997</v>
      </c>
      <c r="J91" s="88">
        <v>6.66</v>
      </c>
      <c r="K91" s="88">
        <v>6.9610000000000003</v>
      </c>
      <c r="L91" s="88">
        <v>7.1470000000000002</v>
      </c>
      <c r="M91" s="88">
        <v>7.0170000000000003</v>
      </c>
      <c r="N91" s="89" t="s">
        <v>240</v>
      </c>
    </row>
    <row r="92" spans="1:14" x14ac:dyDescent="0.25">
      <c r="B92" s="87" t="s">
        <v>241</v>
      </c>
      <c r="C92" s="90">
        <v>5.35</v>
      </c>
      <c r="D92" s="90">
        <v>5.7889999999999997</v>
      </c>
      <c r="E92" s="90">
        <v>5.4560000000000004</v>
      </c>
      <c r="F92" s="90">
        <v>5.1840000000000002</v>
      </c>
      <c r="G92" s="90">
        <v>5.1740000000000004</v>
      </c>
      <c r="H92" s="90">
        <v>5.266</v>
      </c>
      <c r="I92" s="90">
        <v>5.3390000000000004</v>
      </c>
      <c r="J92" s="90">
        <v>5.1529999999999996</v>
      </c>
      <c r="K92" s="90">
        <v>5.45</v>
      </c>
      <c r="L92" s="90">
        <v>5.1470000000000002</v>
      </c>
      <c r="M92" s="90">
        <v>5.2309999999999999</v>
      </c>
      <c r="N92" s="91" t="s">
        <v>240</v>
      </c>
    </row>
    <row r="93" spans="1:14" x14ac:dyDescent="0.25">
      <c r="B93" s="87" t="s">
        <v>242</v>
      </c>
      <c r="C93" s="88">
        <v>4.99</v>
      </c>
      <c r="D93" s="88">
        <v>5.8890000000000002</v>
      </c>
      <c r="E93" s="88">
        <v>6.0190000000000001</v>
      </c>
      <c r="F93" s="88">
        <v>5.9029999999999996</v>
      </c>
      <c r="G93" s="88">
        <v>7.0190000000000001</v>
      </c>
      <c r="H93" s="88">
        <v>8.4789999999999992</v>
      </c>
      <c r="I93" s="88">
        <v>6.7469999999999999</v>
      </c>
      <c r="J93" s="88">
        <v>6.5750000000000002</v>
      </c>
      <c r="K93" s="88">
        <v>7.4550000000000001</v>
      </c>
      <c r="L93" s="88">
        <v>7.8730000000000002</v>
      </c>
      <c r="M93" s="88">
        <v>8.7609999999999992</v>
      </c>
      <c r="N93" s="89" t="s">
        <v>240</v>
      </c>
    </row>
    <row r="94" spans="1:14" x14ac:dyDescent="0.25">
      <c r="B94" s="87" t="s">
        <v>243</v>
      </c>
      <c r="C94" s="90">
        <v>7.2119999999999997</v>
      </c>
      <c r="D94" s="90">
        <v>7.4809999999999999</v>
      </c>
      <c r="E94" s="90">
        <v>6.6479999999999997</v>
      </c>
      <c r="F94" s="90">
        <v>6.5179999999999998</v>
      </c>
      <c r="G94" s="90">
        <v>6.891</v>
      </c>
      <c r="H94" s="90">
        <v>7.5369999999999999</v>
      </c>
      <c r="I94" s="90">
        <v>7.234</v>
      </c>
      <c r="J94" s="90">
        <v>7.3049999999999997</v>
      </c>
      <c r="K94" s="90">
        <v>7.7759999999999998</v>
      </c>
      <c r="L94" s="90">
        <v>7.7229999999999999</v>
      </c>
      <c r="M94" s="90">
        <v>7.6760000000000002</v>
      </c>
      <c r="N94" s="91" t="s">
        <v>240</v>
      </c>
    </row>
    <row r="95" spans="1:14" x14ac:dyDescent="0.25">
      <c r="B95" s="87" t="s">
        <v>244</v>
      </c>
      <c r="C95" s="88">
        <v>8.4920000000000009</v>
      </c>
      <c r="D95" s="88">
        <v>10.393000000000001</v>
      </c>
      <c r="E95" s="88">
        <v>10.625999999999999</v>
      </c>
      <c r="F95" s="88">
        <v>9.2850000000000001</v>
      </c>
      <c r="G95" s="88">
        <v>9.5649999999999995</v>
      </c>
      <c r="H95" s="88">
        <v>10.653</v>
      </c>
      <c r="I95" s="88">
        <v>11.114000000000001</v>
      </c>
      <c r="J95" s="88">
        <v>11.319000000000001</v>
      </c>
      <c r="K95" s="88">
        <v>11.752000000000001</v>
      </c>
      <c r="L95" s="88">
        <v>11.848000000000001</v>
      </c>
      <c r="M95" s="88">
        <v>11.632999999999999</v>
      </c>
      <c r="N95" s="89" t="s">
        <v>240</v>
      </c>
    </row>
    <row r="96" spans="1:14" x14ac:dyDescent="0.25">
      <c r="B96" s="87" t="s">
        <v>245</v>
      </c>
      <c r="C96" s="90">
        <v>7.0030000000000001</v>
      </c>
      <c r="D96" s="90">
        <v>7.8230000000000004</v>
      </c>
      <c r="E96" s="90">
        <v>7.3550000000000004</v>
      </c>
      <c r="F96" s="90">
        <v>7.3479999999999999</v>
      </c>
      <c r="G96" s="90">
        <v>7.26</v>
      </c>
      <c r="H96" s="90">
        <v>6.9139999999999997</v>
      </c>
      <c r="I96" s="90">
        <v>7.0819999999999999</v>
      </c>
      <c r="J96" s="90">
        <v>7.3449999999999998</v>
      </c>
      <c r="K96" s="90">
        <v>7.3650000000000002</v>
      </c>
      <c r="L96" s="90">
        <v>7.117</v>
      </c>
      <c r="M96" s="90">
        <v>6.8979999999999997</v>
      </c>
      <c r="N96" s="91" t="s">
        <v>240</v>
      </c>
    </row>
    <row r="97" spans="2:14" x14ac:dyDescent="0.25">
      <c r="B97" s="87" t="s">
        <v>246</v>
      </c>
      <c r="C97" s="88">
        <v>8.8620000000000001</v>
      </c>
      <c r="D97" s="88">
        <v>10.186999999999999</v>
      </c>
      <c r="E97" s="88">
        <v>10.907999999999999</v>
      </c>
      <c r="F97" s="88">
        <v>12.272</v>
      </c>
      <c r="G97" s="88">
        <v>10.756</v>
      </c>
      <c r="H97" s="88">
        <v>10.114000000000001</v>
      </c>
      <c r="I97" s="88">
        <v>11.225</v>
      </c>
      <c r="J97" s="88">
        <v>13.146000000000001</v>
      </c>
      <c r="K97" s="88">
        <v>14.156000000000001</v>
      </c>
      <c r="L97" s="88">
        <v>13.473000000000001</v>
      </c>
      <c r="M97" s="88">
        <v>14.013</v>
      </c>
      <c r="N97" s="89" t="s">
        <v>240</v>
      </c>
    </row>
    <row r="98" spans="2:14" x14ac:dyDescent="0.25">
      <c r="B98" s="87" t="s">
        <v>247</v>
      </c>
      <c r="C98" s="90">
        <v>8.3350000000000009</v>
      </c>
      <c r="D98" s="90">
        <v>5.6550000000000002</v>
      </c>
      <c r="E98" s="90">
        <v>6.6219999999999999</v>
      </c>
      <c r="F98" s="90">
        <v>6.2880000000000003</v>
      </c>
      <c r="G98" s="90">
        <v>6.3390000000000004</v>
      </c>
      <c r="H98" s="90">
        <v>7.1669999999999998</v>
      </c>
      <c r="I98" s="90">
        <v>8.7959999999999994</v>
      </c>
      <c r="J98" s="90">
        <v>9.5020000000000007</v>
      </c>
      <c r="K98" s="90">
        <v>10.374000000000001</v>
      </c>
      <c r="L98" s="90">
        <v>11.753</v>
      </c>
      <c r="M98" s="90">
        <v>10.167</v>
      </c>
      <c r="N98" s="91" t="s">
        <v>240</v>
      </c>
    </row>
    <row r="99" spans="2:14" x14ac:dyDescent="0.25">
      <c r="B99" s="87" t="s">
        <v>248</v>
      </c>
      <c r="C99" s="88">
        <v>6.6390000000000002</v>
      </c>
      <c r="D99" s="88">
        <v>5.1360000000000001</v>
      </c>
      <c r="E99" s="88">
        <v>4.1440000000000001</v>
      </c>
      <c r="F99" s="88">
        <v>4.165</v>
      </c>
      <c r="G99" s="88">
        <v>4.8419999999999996</v>
      </c>
      <c r="H99" s="88">
        <v>4.7229999999999999</v>
      </c>
      <c r="I99" s="88">
        <v>5.2009999999999996</v>
      </c>
      <c r="J99" s="88">
        <v>4.7009999999999996</v>
      </c>
      <c r="K99" s="88">
        <v>4.3899999999999997</v>
      </c>
      <c r="L99" s="88">
        <v>4.7750000000000004</v>
      </c>
      <c r="M99" s="88">
        <v>4.1230000000000002</v>
      </c>
      <c r="N99" s="89" t="s">
        <v>240</v>
      </c>
    </row>
    <row r="100" spans="2:14" x14ac:dyDescent="0.25">
      <c r="B100" s="87" t="s">
        <v>249</v>
      </c>
      <c r="C100" s="90">
        <v>7.3380000000000001</v>
      </c>
      <c r="D100" s="90">
        <v>6.1040000000000001</v>
      </c>
      <c r="E100" s="90">
        <v>4.3899999999999997</v>
      </c>
      <c r="F100" s="90">
        <v>3.6960000000000002</v>
      </c>
      <c r="G100" s="90">
        <v>3.8370000000000002</v>
      </c>
      <c r="H100" s="90">
        <v>4.1289999999999996</v>
      </c>
      <c r="I100" s="90">
        <v>3.8759999999999999</v>
      </c>
      <c r="J100" s="90">
        <v>4.1609999999999996</v>
      </c>
      <c r="K100" s="90">
        <v>4.5119999999999996</v>
      </c>
      <c r="L100" s="90">
        <v>4.633</v>
      </c>
      <c r="M100" s="90">
        <v>4.4489999999999998</v>
      </c>
      <c r="N100" s="91" t="s">
        <v>240</v>
      </c>
    </row>
    <row r="101" spans="2:14" x14ac:dyDescent="0.25">
      <c r="B101" s="87" t="s">
        <v>250</v>
      </c>
      <c r="C101" s="88">
        <v>5.8449999999999998</v>
      </c>
      <c r="D101" s="88">
        <v>6.0810000000000004</v>
      </c>
      <c r="E101" s="88">
        <v>5.6390000000000002</v>
      </c>
      <c r="F101" s="88">
        <v>5.6619999999999999</v>
      </c>
      <c r="G101" s="88">
        <v>5.3010000000000002</v>
      </c>
      <c r="H101" s="88">
        <v>5.0579999999999998</v>
      </c>
      <c r="I101" s="88">
        <v>5.0869999999999997</v>
      </c>
      <c r="J101" s="88">
        <v>5.3079999999999998</v>
      </c>
      <c r="K101" s="88">
        <v>5.5570000000000004</v>
      </c>
      <c r="L101" s="88">
        <v>5.5609999999999999</v>
      </c>
      <c r="M101" s="88">
        <v>4.96</v>
      </c>
      <c r="N101" s="89" t="s">
        <v>240</v>
      </c>
    </row>
    <row r="102" spans="2:14" x14ac:dyDescent="0.25">
      <c r="B102" s="87" t="s">
        <v>251</v>
      </c>
      <c r="C102" s="90">
        <v>6.1349999999999998</v>
      </c>
      <c r="D102" s="90">
        <v>5.95</v>
      </c>
      <c r="E102" s="90">
        <v>5.36</v>
      </c>
      <c r="F102" s="90">
        <v>5.6310000000000002</v>
      </c>
      <c r="G102" s="90">
        <v>5.0759999999999996</v>
      </c>
      <c r="H102" s="90">
        <v>5.774</v>
      </c>
      <c r="I102" s="90">
        <v>5.5090000000000003</v>
      </c>
      <c r="J102" s="90">
        <v>5.7489999999999997</v>
      </c>
      <c r="K102" s="90">
        <v>5.907</v>
      </c>
      <c r="L102" s="90">
        <v>5.99</v>
      </c>
      <c r="M102" s="90">
        <v>6.1779999999999999</v>
      </c>
      <c r="N102" s="91" t="s">
        <v>240</v>
      </c>
    </row>
    <row r="103" spans="2:14" x14ac:dyDescent="0.25">
      <c r="B103" s="87" t="s">
        <v>252</v>
      </c>
      <c r="C103" s="88">
        <v>6.0890000000000004</v>
      </c>
      <c r="D103" s="88">
        <v>6.3010000000000002</v>
      </c>
      <c r="E103" s="88">
        <v>5.1529999999999996</v>
      </c>
      <c r="F103" s="88">
        <v>3.8410000000000002</v>
      </c>
      <c r="G103" s="88">
        <v>3.6179999999999999</v>
      </c>
      <c r="H103" s="88">
        <v>3.4670000000000001</v>
      </c>
      <c r="I103" s="88">
        <v>3.5049999999999999</v>
      </c>
      <c r="J103" s="88">
        <v>3.43</v>
      </c>
      <c r="K103" s="88">
        <v>3.4910000000000001</v>
      </c>
      <c r="L103" s="88">
        <v>3.7</v>
      </c>
      <c r="M103" s="88">
        <v>3.4990000000000001</v>
      </c>
      <c r="N103" s="89" t="s">
        <v>240</v>
      </c>
    </row>
    <row r="104" spans="2:14" x14ac:dyDescent="0.25">
      <c r="B104" s="87" t="s">
        <v>253</v>
      </c>
      <c r="C104" s="90">
        <v>19.548999999999999</v>
      </c>
      <c r="D104" s="90">
        <v>17.466999999999999</v>
      </c>
      <c r="E104" s="90">
        <v>11.587999999999999</v>
      </c>
      <c r="F104" s="90">
        <v>9.4740000000000002</v>
      </c>
      <c r="G104" s="90">
        <v>9.9689999999999994</v>
      </c>
      <c r="H104" s="90">
        <v>9.8040000000000003</v>
      </c>
      <c r="I104" s="90">
        <v>11.798</v>
      </c>
      <c r="J104" s="90">
        <v>13.612</v>
      </c>
      <c r="K104" s="90">
        <v>13.853</v>
      </c>
      <c r="L104" s="90">
        <v>14.252000000000001</v>
      </c>
      <c r="M104" s="90">
        <v>14.177</v>
      </c>
      <c r="N104" s="91" t="s">
        <v>240</v>
      </c>
    </row>
    <row r="105" spans="2:14" x14ac:dyDescent="0.25">
      <c r="B105" s="87" t="s">
        <v>254</v>
      </c>
      <c r="C105" s="88">
        <v>7.0060000000000002</v>
      </c>
      <c r="D105" s="88">
        <v>8.1720000000000006</v>
      </c>
      <c r="E105" s="88">
        <v>7.7560000000000002</v>
      </c>
      <c r="F105" s="88">
        <v>8.2680000000000007</v>
      </c>
      <c r="G105" s="88">
        <v>7.66</v>
      </c>
      <c r="H105" s="88">
        <v>7.74</v>
      </c>
      <c r="I105" s="88">
        <v>7.1280000000000001</v>
      </c>
      <c r="J105" s="88">
        <v>8.7949999999999999</v>
      </c>
      <c r="K105" s="88">
        <v>9.6470000000000002</v>
      </c>
      <c r="L105" s="88">
        <v>9.2859999999999996</v>
      </c>
      <c r="M105" s="88">
        <v>9.3030000000000008</v>
      </c>
      <c r="N105" s="89" t="s">
        <v>240</v>
      </c>
    </row>
    <row r="106" spans="2:14" x14ac:dyDescent="0.25">
      <c r="B106" s="87" t="s">
        <v>255</v>
      </c>
      <c r="C106" s="90">
        <v>5.7210000000000001</v>
      </c>
      <c r="D106" s="90">
        <v>6.6710000000000003</v>
      </c>
      <c r="E106" s="90">
        <v>5.3019999999999996</v>
      </c>
      <c r="F106" s="90">
        <v>6.5490000000000004</v>
      </c>
      <c r="G106" s="90">
        <v>6.9829999999999997</v>
      </c>
      <c r="H106" s="90">
        <v>6.6379999999999999</v>
      </c>
      <c r="I106" s="90">
        <v>7.548</v>
      </c>
      <c r="J106" s="90">
        <v>9.4160000000000004</v>
      </c>
      <c r="K106" s="90">
        <v>9.3420000000000005</v>
      </c>
      <c r="L106" s="90">
        <v>10.007999999999999</v>
      </c>
      <c r="M106" s="90">
        <v>10.819000000000001</v>
      </c>
      <c r="N106" s="91" t="s">
        <v>240</v>
      </c>
    </row>
    <row r="107" spans="2:14" x14ac:dyDescent="0.25">
      <c r="B107" s="87" t="s">
        <v>256</v>
      </c>
      <c r="C107" s="88">
        <v>1.127</v>
      </c>
      <c r="D107" s="88">
        <v>0.88500000000000001</v>
      </c>
      <c r="E107" s="88">
        <v>1.758</v>
      </c>
      <c r="F107" s="88">
        <v>1.9990000000000001</v>
      </c>
      <c r="G107" s="88">
        <v>0.95499999999999996</v>
      </c>
      <c r="H107" s="88">
        <v>1.014</v>
      </c>
      <c r="I107" s="88">
        <v>0.96699999999999997</v>
      </c>
      <c r="J107" s="88">
        <v>0.95399999999999996</v>
      </c>
      <c r="K107" s="88">
        <v>0.76700000000000002</v>
      </c>
      <c r="L107" s="88">
        <v>0.69899999999999995</v>
      </c>
      <c r="M107" s="88">
        <v>0.67900000000000005</v>
      </c>
      <c r="N107" s="89" t="s">
        <v>240</v>
      </c>
    </row>
    <row r="108" spans="2:14" x14ac:dyDescent="0.25">
      <c r="B108" s="87" t="s">
        <v>257</v>
      </c>
      <c r="C108" s="90">
        <v>4.3330000000000002</v>
      </c>
      <c r="D108" s="90">
        <v>3.948</v>
      </c>
      <c r="E108" s="90">
        <v>3.7029999999999998</v>
      </c>
      <c r="F108" s="90">
        <v>4.1230000000000002</v>
      </c>
      <c r="G108" s="90">
        <v>6.0439999999999996</v>
      </c>
      <c r="H108" s="90">
        <v>6.7549999999999999</v>
      </c>
      <c r="I108" s="90">
        <v>5.4989999999999997</v>
      </c>
      <c r="J108" s="90">
        <v>7.4610000000000003</v>
      </c>
      <c r="K108" s="90">
        <v>8.6140000000000008</v>
      </c>
      <c r="L108" s="90">
        <v>9.4760000000000009</v>
      </c>
      <c r="M108" s="90">
        <v>8.4700000000000006</v>
      </c>
      <c r="N108" s="91" t="s">
        <v>240</v>
      </c>
    </row>
    <row r="109" spans="2:14" x14ac:dyDescent="0.25">
      <c r="B109" s="87" t="s">
        <v>258</v>
      </c>
      <c r="C109" s="88">
        <v>4.7290000000000001</v>
      </c>
      <c r="D109" s="88">
        <v>4.7370000000000001</v>
      </c>
      <c r="E109" s="88">
        <v>4.569</v>
      </c>
      <c r="F109" s="88">
        <v>3.415</v>
      </c>
      <c r="G109" s="88">
        <v>3.222</v>
      </c>
      <c r="H109" s="88">
        <v>3.9209999999999998</v>
      </c>
      <c r="I109" s="88">
        <v>3.7280000000000002</v>
      </c>
      <c r="J109" s="88">
        <v>3.173</v>
      </c>
      <c r="K109" s="88">
        <v>3.6379999999999999</v>
      </c>
      <c r="L109" s="88">
        <v>4.1500000000000004</v>
      </c>
      <c r="M109" s="88">
        <v>4.069</v>
      </c>
      <c r="N109" s="89" t="s">
        <v>240</v>
      </c>
    </row>
    <row r="110" spans="2:14" x14ac:dyDescent="0.25">
      <c r="B110" s="87" t="s">
        <v>259</v>
      </c>
      <c r="C110" s="90">
        <v>1.675</v>
      </c>
      <c r="D110" s="90">
        <v>1.867</v>
      </c>
      <c r="E110" s="90">
        <v>1.722</v>
      </c>
      <c r="F110" s="90">
        <v>1.59</v>
      </c>
      <c r="G110" s="90">
        <v>1.7190000000000001</v>
      </c>
      <c r="H110" s="90">
        <v>1.724</v>
      </c>
      <c r="I110" s="90">
        <v>1.863</v>
      </c>
      <c r="J110" s="90">
        <v>1.756</v>
      </c>
      <c r="K110" s="90">
        <v>1.7549999999999999</v>
      </c>
      <c r="L110" s="90">
        <v>1.623</v>
      </c>
      <c r="M110" s="90">
        <v>1.601</v>
      </c>
      <c r="N110" s="91" t="s">
        <v>240</v>
      </c>
    </row>
    <row r="111" spans="2:14" x14ac:dyDescent="0.25">
      <c r="B111" s="87" t="s">
        <v>260</v>
      </c>
      <c r="C111" s="88">
        <v>10.666</v>
      </c>
      <c r="D111" s="88">
        <v>11.228</v>
      </c>
      <c r="E111" s="88">
        <v>10.962999999999999</v>
      </c>
      <c r="F111" s="88">
        <v>10.862</v>
      </c>
      <c r="G111" s="88">
        <v>10.781000000000001</v>
      </c>
      <c r="H111" s="88">
        <v>10.507</v>
      </c>
      <c r="I111" s="88">
        <v>10.779</v>
      </c>
      <c r="J111" s="88">
        <v>10.750999999999999</v>
      </c>
      <c r="K111" s="88">
        <v>10.914</v>
      </c>
      <c r="L111" s="88">
        <v>10.760999999999999</v>
      </c>
      <c r="M111" s="88">
        <v>10.577999999999999</v>
      </c>
      <c r="N111" s="89" t="s">
        <v>240</v>
      </c>
    </row>
    <row r="112" spans="2:14" x14ac:dyDescent="0.25">
      <c r="B112" s="87" t="s">
        <v>261</v>
      </c>
      <c r="C112" s="90">
        <v>7.5179999999999998</v>
      </c>
      <c r="D112" s="90">
        <v>10.638</v>
      </c>
      <c r="E112" s="90">
        <v>8.1430000000000007</v>
      </c>
      <c r="F112" s="90">
        <v>7.5960000000000001</v>
      </c>
      <c r="G112" s="90">
        <v>7.141</v>
      </c>
      <c r="H112" s="90">
        <v>7.73</v>
      </c>
      <c r="I112" s="90">
        <v>7.7370000000000001</v>
      </c>
      <c r="J112" s="90">
        <v>8.4269999999999996</v>
      </c>
      <c r="K112" s="90">
        <v>9.1210000000000004</v>
      </c>
      <c r="L112" s="90">
        <v>8.673</v>
      </c>
      <c r="M112" s="90">
        <v>8.5229999999999997</v>
      </c>
      <c r="N112" s="91" t="s">
        <v>240</v>
      </c>
    </row>
    <row r="113" spans="2:14" x14ac:dyDescent="0.25">
      <c r="B113" s="87" t="s">
        <v>262</v>
      </c>
      <c r="C113" s="88">
        <v>13.683</v>
      </c>
      <c r="D113" s="88">
        <v>12.526999999999999</v>
      </c>
      <c r="E113" s="88">
        <v>11.288</v>
      </c>
      <c r="F113" s="88">
        <v>9.1110000000000007</v>
      </c>
      <c r="G113" s="88">
        <v>10.27</v>
      </c>
      <c r="H113" s="88">
        <v>9.8859999999999992</v>
      </c>
      <c r="I113" s="88">
        <v>9.19</v>
      </c>
      <c r="J113" s="88">
        <v>10.513999999999999</v>
      </c>
      <c r="K113" s="88">
        <v>10.536</v>
      </c>
      <c r="L113" s="88">
        <v>10.808</v>
      </c>
      <c r="M113" s="88">
        <v>11.111000000000001</v>
      </c>
      <c r="N113" s="89" t="s">
        <v>240</v>
      </c>
    </row>
    <row r="114" spans="2:14" x14ac:dyDescent="0.25">
      <c r="B114" s="87" t="s">
        <v>263</v>
      </c>
      <c r="C114" s="90">
        <v>8.1069999999999993</v>
      </c>
      <c r="D114" s="90">
        <v>12.694000000000001</v>
      </c>
      <c r="E114" s="90">
        <v>12.365</v>
      </c>
      <c r="F114" s="90">
        <v>12.461</v>
      </c>
      <c r="G114" s="90">
        <v>13.099</v>
      </c>
      <c r="H114" s="90">
        <v>16.620999999999999</v>
      </c>
      <c r="I114" s="90">
        <v>16.870999999999999</v>
      </c>
      <c r="J114" s="90">
        <v>14.608000000000001</v>
      </c>
      <c r="K114" s="90">
        <v>16.103000000000002</v>
      </c>
      <c r="L114" s="90">
        <v>20.928000000000001</v>
      </c>
      <c r="M114" s="90">
        <v>22.885999999999999</v>
      </c>
      <c r="N114" s="91" t="s">
        <v>240</v>
      </c>
    </row>
    <row r="115" spans="2:14" x14ac:dyDescent="0.25">
      <c r="B115" s="87" t="s">
        <v>264</v>
      </c>
      <c r="C115" s="88">
        <v>8.8279999999999994</v>
      </c>
      <c r="D115" s="88">
        <v>7.2450000000000001</v>
      </c>
      <c r="E115" s="88">
        <v>5.9240000000000004</v>
      </c>
      <c r="F115" s="88">
        <v>6.0270000000000001</v>
      </c>
      <c r="G115" s="88">
        <v>7.0309999999999997</v>
      </c>
      <c r="H115" s="88">
        <v>7.0279999999999996</v>
      </c>
      <c r="I115" s="88">
        <v>6.109</v>
      </c>
      <c r="J115" s="88">
        <v>6.91</v>
      </c>
      <c r="K115" s="88">
        <v>7.5990000000000002</v>
      </c>
      <c r="L115" s="88">
        <v>7.0279999999999996</v>
      </c>
      <c r="M115" s="88">
        <v>6.8760000000000003</v>
      </c>
      <c r="N115" s="89" t="s">
        <v>240</v>
      </c>
    </row>
    <row r="116" spans="2:14" x14ac:dyDescent="0.25">
      <c r="B116" s="87" t="s">
        <v>265</v>
      </c>
      <c r="C116" s="90">
        <v>6.585</v>
      </c>
      <c r="D116" s="90">
        <v>6.4909999999999997</v>
      </c>
      <c r="E116" s="90">
        <v>5.7089999999999996</v>
      </c>
      <c r="F116" s="90">
        <v>5.4560000000000004</v>
      </c>
      <c r="G116" s="90">
        <v>6.1609999999999996</v>
      </c>
      <c r="H116" s="90">
        <v>6.8380000000000001</v>
      </c>
      <c r="I116" s="90">
        <v>6.24</v>
      </c>
      <c r="J116" s="90">
        <v>7.1870000000000003</v>
      </c>
      <c r="K116" s="90">
        <v>7.3780000000000001</v>
      </c>
      <c r="L116" s="90">
        <v>6.6289999999999996</v>
      </c>
      <c r="M116" s="90">
        <v>6.6429999999999998</v>
      </c>
      <c r="N116" s="91" t="s">
        <v>240</v>
      </c>
    </row>
    <row r="117" spans="2:14" x14ac:dyDescent="0.25">
      <c r="B117" s="87" t="s">
        <v>266</v>
      </c>
      <c r="C117" s="88">
        <v>18.805</v>
      </c>
      <c r="D117" s="88">
        <v>19.776</v>
      </c>
      <c r="E117" s="88">
        <v>19.350999999999999</v>
      </c>
      <c r="F117" s="88">
        <v>18.489000000000001</v>
      </c>
      <c r="G117" s="88">
        <v>17.466999999999999</v>
      </c>
      <c r="H117" s="88">
        <v>16.946000000000002</v>
      </c>
      <c r="I117" s="88">
        <v>15.537000000000001</v>
      </c>
      <c r="J117" s="88">
        <v>16.675000000000001</v>
      </c>
      <c r="K117" s="88">
        <v>17.123000000000001</v>
      </c>
      <c r="L117" s="88">
        <v>16.157</v>
      </c>
      <c r="M117" s="88">
        <v>17.273</v>
      </c>
      <c r="N117" s="89" t="s">
        <v>240</v>
      </c>
    </row>
    <row r="118" spans="2:14" x14ac:dyDescent="0.25">
      <c r="B118" s="87" t="s">
        <v>267</v>
      </c>
      <c r="C118" s="90">
        <v>9.0709999999999997</v>
      </c>
      <c r="D118" s="90">
        <v>9.2309999999999999</v>
      </c>
      <c r="E118" s="90">
        <v>9.3079999999999998</v>
      </c>
      <c r="F118" s="90">
        <v>9.0129999999999999</v>
      </c>
      <c r="G118" s="90">
        <v>8.9030000000000005</v>
      </c>
      <c r="H118" s="90">
        <v>9.5169999999999995</v>
      </c>
      <c r="I118" s="90">
        <v>9.7100000000000009</v>
      </c>
      <c r="J118" s="90">
        <v>10.523</v>
      </c>
      <c r="K118" s="90">
        <v>10.654</v>
      </c>
      <c r="L118" s="90">
        <v>10.645</v>
      </c>
      <c r="M118" s="90">
        <v>10.55</v>
      </c>
      <c r="N118" s="91" t="s">
        <v>240</v>
      </c>
    </row>
  </sheetData>
  <mergeCells count="7">
    <mergeCell ref="I10:L10"/>
    <mergeCell ref="B4:E4"/>
    <mergeCell ref="B2:E2"/>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pageSetup paperSize="9"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5"/>
  <sheetViews>
    <sheetView zoomScale="80" zoomScaleNormal="80" workbookViewId="0">
      <selection activeCell="B33" sqref="B33"/>
    </sheetView>
  </sheetViews>
  <sheetFormatPr defaultColWidth="9.140625" defaultRowHeight="15" x14ac:dyDescent="0.25"/>
  <cols>
    <col min="1" max="1" width="19" bestFit="1" customWidth="1"/>
    <col min="2" max="2" width="40.28515625" bestFit="1" customWidth="1"/>
    <col min="6" max="6" width="11.42578125" bestFit="1" customWidth="1"/>
  </cols>
  <sheetData>
    <row r="2" spans="1:13" ht="60" customHeight="1" x14ac:dyDescent="0.25">
      <c r="A2" s="94" t="s">
        <v>194</v>
      </c>
      <c r="B2" s="274" t="s">
        <v>269</v>
      </c>
      <c r="C2" s="274"/>
      <c r="D2" s="274"/>
      <c r="E2" s="274"/>
    </row>
    <row r="3" spans="1:13" x14ac:dyDescent="0.25">
      <c r="A3" s="95"/>
      <c r="B3" s="96"/>
      <c r="C3" s="96"/>
      <c r="D3" s="96"/>
      <c r="E3" s="96"/>
    </row>
    <row r="4" spans="1:13" ht="90" customHeight="1" x14ac:dyDescent="0.25">
      <c r="A4" s="94" t="s">
        <v>195</v>
      </c>
      <c r="B4" s="274" t="s">
        <v>270</v>
      </c>
      <c r="C4" s="274"/>
      <c r="D4" s="274"/>
      <c r="E4" s="274"/>
    </row>
    <row r="5" spans="1:13" x14ac:dyDescent="0.25">
      <c r="A5" s="95"/>
      <c r="B5" s="96"/>
      <c r="C5" s="96"/>
      <c r="D5" s="96"/>
      <c r="E5" s="96"/>
    </row>
    <row r="6" spans="1:13" ht="45" customHeight="1" x14ac:dyDescent="0.25">
      <c r="A6" s="94" t="s">
        <v>197</v>
      </c>
      <c r="B6" s="276" t="s">
        <v>271</v>
      </c>
      <c r="C6" s="276"/>
      <c r="D6" s="276"/>
      <c r="E6" s="276"/>
    </row>
    <row r="7" spans="1:13" x14ac:dyDescent="0.25">
      <c r="A7" s="95"/>
      <c r="B7" s="97"/>
      <c r="C7" s="97"/>
      <c r="D7" s="97"/>
      <c r="E7" s="97"/>
    </row>
    <row r="8" spans="1:13" x14ac:dyDescent="0.25">
      <c r="A8" s="93" t="s">
        <v>199</v>
      </c>
    </row>
    <row r="9" spans="1:13" x14ac:dyDescent="0.25">
      <c r="A9" s="130"/>
      <c r="B9" s="131"/>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2</v>
      </c>
      <c r="E12" s="102">
        <v>2</v>
      </c>
      <c r="F12" s="102">
        <v>2</v>
      </c>
      <c r="G12" s="102">
        <v>1</v>
      </c>
      <c r="H12" s="102">
        <v>2</v>
      </c>
      <c r="I12" s="102">
        <v>1</v>
      </c>
      <c r="J12" s="102">
        <v>2</v>
      </c>
      <c r="K12" s="102">
        <v>1</v>
      </c>
      <c r="L12" s="102">
        <v>1</v>
      </c>
      <c r="M12" s="102">
        <v>1</v>
      </c>
    </row>
    <row r="13" spans="1:13" x14ac:dyDescent="0.25">
      <c r="A13" s="130"/>
      <c r="B13" s="131"/>
    </row>
    <row r="14" spans="1:13" x14ac:dyDescent="0.25">
      <c r="A14" s="130" t="s">
        <v>218</v>
      </c>
      <c r="B14" s="131" t="s">
        <v>272</v>
      </c>
    </row>
    <row r="15" spans="1:13" x14ac:dyDescent="0.25">
      <c r="A15" s="130" t="s">
        <v>219</v>
      </c>
      <c r="B15" s="131" t="s">
        <v>273</v>
      </c>
    </row>
    <row r="16" spans="1:13" x14ac:dyDescent="0.25">
      <c r="A16" s="130" t="s">
        <v>221</v>
      </c>
      <c r="B16" s="131" t="s">
        <v>274</v>
      </c>
    </row>
    <row r="17" spans="1:10" x14ac:dyDescent="0.25">
      <c r="A17" s="130" t="s">
        <v>222</v>
      </c>
      <c r="B17" s="131" t="s">
        <v>275</v>
      </c>
    </row>
    <row r="18" spans="1:10" x14ac:dyDescent="0.25">
      <c r="A18" s="130"/>
      <c r="B18" s="131" t="s">
        <v>276</v>
      </c>
      <c r="C18" t="s">
        <v>277</v>
      </c>
      <c r="E18" t="s">
        <v>278</v>
      </c>
    </row>
    <row r="19" spans="1:10" x14ac:dyDescent="0.25">
      <c r="A19" s="125" t="s">
        <v>241</v>
      </c>
      <c r="B19" s="96">
        <f>COUNTIF('Supp1_CRM prod.'!$I$2:$I$373, 'SU2'!A19)</f>
        <v>0</v>
      </c>
      <c r="C19" s="132">
        <f>COUNTIF('Supp2_CRM prod. 2'!$I$29:$I$249, 'SU2'!A19)</f>
        <v>3</v>
      </c>
      <c r="D19" s="132"/>
      <c r="E19" s="132">
        <f>SUM(B19:C19)</f>
        <v>3</v>
      </c>
      <c r="F19" s="132"/>
      <c r="G19" s="132"/>
      <c r="H19" s="132"/>
      <c r="I19" s="132"/>
      <c r="J19" s="132"/>
    </row>
    <row r="20" spans="1:10" x14ac:dyDescent="0.25">
      <c r="A20" s="125" t="s">
        <v>242</v>
      </c>
      <c r="B20" s="96">
        <f>COUNTIF('Supp1_CRM prod.'!$I$2:$I$373, 'SU2'!A20)</f>
        <v>1</v>
      </c>
      <c r="C20" s="132">
        <f>COUNTIF('Supp2_CRM prod. 2'!$I$29:$I$249, 'SU2'!A20)</f>
        <v>0</v>
      </c>
      <c r="E20" s="132">
        <f t="shared" ref="E20:E45" si="0">SUM(B20:C20)</f>
        <v>1</v>
      </c>
    </row>
    <row r="21" spans="1:10" x14ac:dyDescent="0.25">
      <c r="A21" s="125" t="s">
        <v>243</v>
      </c>
      <c r="B21" s="96">
        <f>COUNTIF('Supp1_CRM prod.'!$I$2:$I$373, 'SU2'!A21)</f>
        <v>0</v>
      </c>
      <c r="C21" s="132">
        <f>COUNTIF('Supp2_CRM prod. 2'!$I$29:$I$249, 'SU2'!A21)</f>
        <v>0</v>
      </c>
      <c r="E21" s="132">
        <f t="shared" si="0"/>
        <v>0</v>
      </c>
    </row>
    <row r="22" spans="1:10" x14ac:dyDescent="0.25">
      <c r="A22" s="125" t="s">
        <v>244</v>
      </c>
      <c r="B22" s="96">
        <f>COUNTIF('Supp1_CRM prod.'!$I$2:$I$373, 'SU2'!A22)</f>
        <v>0</v>
      </c>
      <c r="C22" s="132">
        <f>COUNTIF('Supp2_CRM prod. 2'!$I$29:$I$249, 'SU2'!A22)</f>
        <v>0</v>
      </c>
      <c r="E22" s="132">
        <f t="shared" si="0"/>
        <v>0</v>
      </c>
    </row>
    <row r="23" spans="1:10" x14ac:dyDescent="0.25">
      <c r="A23" s="125" t="s">
        <v>245</v>
      </c>
      <c r="B23" s="96">
        <f>COUNTIF('Supp1_CRM prod.'!$I$2:$I$373, 'SU2'!A23)</f>
        <v>4</v>
      </c>
      <c r="C23" s="132">
        <f>COUNTIF('Supp2_CRM prod. 2'!$I$29:$I$249, 'SU2'!A23)</f>
        <v>6</v>
      </c>
      <c r="E23" s="132">
        <f t="shared" si="0"/>
        <v>10</v>
      </c>
    </row>
    <row r="24" spans="1:10" x14ac:dyDescent="0.25">
      <c r="A24" s="125" t="s">
        <v>246</v>
      </c>
      <c r="B24" s="96">
        <f>COUNTIF('Supp1_CRM prod.'!$I$2:$I$373, 'SU2'!A24)</f>
        <v>0</v>
      </c>
      <c r="C24" s="132">
        <f>COUNTIF('Supp2_CRM prod. 2'!$I$29:$I$249, 'SU2'!A24)</f>
        <v>1</v>
      </c>
      <c r="E24" s="132">
        <f t="shared" si="0"/>
        <v>1</v>
      </c>
    </row>
    <row r="25" spans="1:10" x14ac:dyDescent="0.25">
      <c r="A25" s="125" t="s">
        <v>247</v>
      </c>
      <c r="B25" s="96">
        <f>COUNTIF('Supp1_CRM prod.'!$I$2:$I$373, 'SU2'!A25)</f>
        <v>0</v>
      </c>
      <c r="C25" s="132">
        <f>COUNTIF('Supp2_CRM prod. 2'!$I$29:$I$249, 'SU2'!A25)</f>
        <v>0</v>
      </c>
      <c r="E25" s="132">
        <f t="shared" si="0"/>
        <v>0</v>
      </c>
    </row>
    <row r="26" spans="1:10" x14ac:dyDescent="0.25">
      <c r="A26" s="125" t="s">
        <v>248</v>
      </c>
      <c r="B26" s="96">
        <f>COUNTIF('Supp1_CRM prod.'!$I$2:$I$373, 'SU2'!A26)</f>
        <v>1</v>
      </c>
      <c r="C26" s="132">
        <f>COUNTIF('Supp2_CRM prod. 2'!$I$29:$I$249, 'SU2'!A26)</f>
        <v>0</v>
      </c>
      <c r="E26" s="132">
        <f t="shared" si="0"/>
        <v>1</v>
      </c>
    </row>
    <row r="27" spans="1:10" x14ac:dyDescent="0.25">
      <c r="A27" s="125" t="s">
        <v>249</v>
      </c>
      <c r="B27" s="96">
        <f>COUNTIF('Supp1_CRM prod.'!$I$2:$I$373, 'SU2'!A27)</f>
        <v>3</v>
      </c>
      <c r="C27" s="132">
        <f>COUNTIF('Supp2_CRM prod. 2'!$I$29:$I$249, 'SU2'!A27)</f>
        <v>3</v>
      </c>
      <c r="E27" s="132">
        <f t="shared" si="0"/>
        <v>6</v>
      </c>
    </row>
    <row r="28" spans="1:10" x14ac:dyDescent="0.25">
      <c r="A28" s="125" t="s">
        <v>250</v>
      </c>
      <c r="B28" s="96">
        <f>COUNTIF('Supp1_CRM prod.'!$I$2:$I$373, 'SU2'!A28)</f>
        <v>2</v>
      </c>
      <c r="C28" s="132">
        <f>COUNTIF('Supp2_CRM prod. 2'!$I$29:$I$249, 'SU2'!A28)</f>
        <v>6</v>
      </c>
      <c r="E28" s="132">
        <f t="shared" si="0"/>
        <v>8</v>
      </c>
    </row>
    <row r="29" spans="1:10" x14ac:dyDescent="0.25">
      <c r="A29" s="125" t="s">
        <v>251</v>
      </c>
      <c r="B29" s="96">
        <f>COUNTIF('Supp1_CRM prod.'!$I$2:$I$373, 'SU2'!A29)</f>
        <v>1</v>
      </c>
      <c r="C29" s="132">
        <f>COUNTIF('Supp2_CRM prod. 2'!$I$29:$I$249, 'SU2'!A29)</f>
        <v>0</v>
      </c>
      <c r="E29" s="132">
        <f t="shared" si="0"/>
        <v>1</v>
      </c>
    </row>
    <row r="30" spans="1:10" x14ac:dyDescent="0.25">
      <c r="A30" s="125" t="s">
        <v>252</v>
      </c>
      <c r="B30" s="96">
        <f>COUNTIF('Supp1_CRM prod.'!$I$2:$I$373, 'SU2'!A30)</f>
        <v>0</v>
      </c>
      <c r="C30" s="132">
        <f>COUNTIF('Supp2_CRM prod. 2'!$I$29:$I$249, 'SU2'!A30)</f>
        <v>3</v>
      </c>
      <c r="E30" s="132">
        <f t="shared" si="0"/>
        <v>3</v>
      </c>
    </row>
    <row r="31" spans="1:10" x14ac:dyDescent="0.25">
      <c r="A31" s="125" t="s">
        <v>253</v>
      </c>
      <c r="B31" s="96">
        <f>COUNTIF('Supp1_CRM prod.'!$I$2:$I$373, 'SU2'!A31)</f>
        <v>0</v>
      </c>
      <c r="C31" s="132">
        <f>COUNTIF('Supp2_CRM prod. 2'!$I$29:$I$249, 'SU2'!A31)</f>
        <v>0</v>
      </c>
      <c r="E31" s="132">
        <f t="shared" si="0"/>
        <v>0</v>
      </c>
    </row>
    <row r="32" spans="1:10" x14ac:dyDescent="0.25">
      <c r="A32" s="125" t="s">
        <v>254</v>
      </c>
      <c r="B32" s="96">
        <f>COUNTIF('Supp1_CRM prod.'!$I$2:$I$373, 'SU2'!A32)</f>
        <v>0</v>
      </c>
      <c r="C32" s="132">
        <f>COUNTIF('Supp2_CRM prod. 2'!$I$29:$I$249, 'SU2'!A32)</f>
        <v>0</v>
      </c>
      <c r="E32" s="132">
        <f t="shared" si="0"/>
        <v>0</v>
      </c>
    </row>
    <row r="33" spans="1:5" x14ac:dyDescent="0.25">
      <c r="A33" s="125" t="s">
        <v>255</v>
      </c>
      <c r="B33" s="96">
        <f>COUNTIF('Supp1_CRM prod.'!$I$2:$I$373, 'SU2'!A33)</f>
        <v>0</v>
      </c>
      <c r="C33" s="132">
        <f>COUNTIF('Supp2_CRM prod. 2'!$I$29:$I$249, 'SU2'!A33)</f>
        <v>1</v>
      </c>
      <c r="E33" s="132">
        <f t="shared" si="0"/>
        <v>1</v>
      </c>
    </row>
    <row r="34" spans="1:5" x14ac:dyDescent="0.25">
      <c r="A34" s="125" t="s">
        <v>256</v>
      </c>
      <c r="B34" s="96">
        <f>COUNTIF('Supp1_CRM prod.'!$I$2:$I$373, 'SU2'!A34)</f>
        <v>0</v>
      </c>
      <c r="C34" s="132">
        <f>COUNTIF('Supp2_CRM prod. 2'!$I$29:$I$249, 'SU2'!A34)</f>
        <v>0</v>
      </c>
      <c r="E34" s="132">
        <f t="shared" si="0"/>
        <v>0</v>
      </c>
    </row>
    <row r="35" spans="1:5" x14ac:dyDescent="0.25">
      <c r="A35" s="125" t="s">
        <v>257</v>
      </c>
      <c r="B35" s="96">
        <f>COUNTIF('Supp1_CRM prod.'!$I$2:$I$373, 'SU2'!A35)</f>
        <v>1</v>
      </c>
      <c r="C35" s="132">
        <f>COUNTIF('Supp2_CRM prod. 2'!$I$29:$I$249, 'SU2'!A35)</f>
        <v>2</v>
      </c>
      <c r="E35" s="132">
        <f t="shared" si="0"/>
        <v>3</v>
      </c>
    </row>
    <row r="36" spans="1:5" x14ac:dyDescent="0.25">
      <c r="A36" s="125" t="s">
        <v>258</v>
      </c>
      <c r="B36" s="96">
        <f>COUNTIF('Supp1_CRM prod.'!$I$2:$I$373, 'SU2'!A36)</f>
        <v>0</v>
      </c>
      <c r="C36" s="132">
        <f>COUNTIF('Supp2_CRM prod. 2'!$I$29:$I$249, 'SU2'!A36)</f>
        <v>0</v>
      </c>
      <c r="E36" s="132">
        <f t="shared" si="0"/>
        <v>0</v>
      </c>
    </row>
    <row r="37" spans="1:5" x14ac:dyDescent="0.25">
      <c r="A37" s="125" t="s">
        <v>259</v>
      </c>
      <c r="B37" s="96">
        <f>COUNTIF('Supp1_CRM prod.'!$I$2:$I$373, 'SU2'!A37)</f>
        <v>0</v>
      </c>
      <c r="C37" s="132">
        <f>COUNTIF('Supp2_CRM prod. 2'!$I$29:$I$249, 'SU2'!A37)</f>
        <v>2</v>
      </c>
      <c r="E37" s="132">
        <f t="shared" si="0"/>
        <v>2</v>
      </c>
    </row>
    <row r="38" spans="1:5" x14ac:dyDescent="0.25">
      <c r="A38" s="125" t="s">
        <v>260</v>
      </c>
      <c r="B38" s="96">
        <f>COUNTIF('Supp1_CRM prod.'!$I$2:$I$373, 'SU2'!A38)</f>
        <v>2</v>
      </c>
      <c r="C38" s="132">
        <f>COUNTIF('Supp2_CRM prod. 2'!$I$29:$I$249, 'SU2'!A38)</f>
        <v>2</v>
      </c>
      <c r="E38" s="132">
        <f t="shared" si="0"/>
        <v>4</v>
      </c>
    </row>
    <row r="39" spans="1:5" x14ac:dyDescent="0.25">
      <c r="A39" s="125" t="s">
        <v>261</v>
      </c>
      <c r="B39" s="96">
        <f>COUNTIF('Supp1_CRM prod.'!$I$2:$I$373, 'SU2'!A39)</f>
        <v>1</v>
      </c>
      <c r="C39" s="132">
        <f>COUNTIF('Supp2_CRM prod. 2'!$I$29:$I$249, 'SU2'!A39)</f>
        <v>4</v>
      </c>
      <c r="E39" s="132">
        <f t="shared" si="0"/>
        <v>5</v>
      </c>
    </row>
    <row r="40" spans="1:5" x14ac:dyDescent="0.25">
      <c r="A40" s="125" t="s">
        <v>262</v>
      </c>
      <c r="B40" s="96">
        <f>COUNTIF('Supp1_CRM prod.'!$I$2:$I$373, 'SU2'!A40)</f>
        <v>2</v>
      </c>
      <c r="C40" s="132">
        <f>COUNTIF('Supp2_CRM prod. 2'!$I$29:$I$249, 'SU2'!A40)</f>
        <v>0</v>
      </c>
      <c r="E40" s="132">
        <f t="shared" si="0"/>
        <v>2</v>
      </c>
    </row>
    <row r="41" spans="1:5" x14ac:dyDescent="0.25">
      <c r="A41" s="125" t="s">
        <v>263</v>
      </c>
      <c r="B41" s="96">
        <f>COUNTIF('Supp1_CRM prod.'!$I$2:$I$373, 'SU2'!A41)</f>
        <v>1</v>
      </c>
      <c r="C41" s="132">
        <f>COUNTIF('Supp2_CRM prod. 2'!$I$29:$I$249, 'SU2'!A41)</f>
        <v>0</v>
      </c>
      <c r="E41" s="132">
        <f t="shared" si="0"/>
        <v>1</v>
      </c>
    </row>
    <row r="42" spans="1:5" x14ac:dyDescent="0.25">
      <c r="A42" s="125" t="s">
        <v>264</v>
      </c>
      <c r="B42" s="96">
        <f>COUNTIF('Supp1_CRM prod.'!$I$2:$I$373, 'SU2'!A42)</f>
        <v>0</v>
      </c>
      <c r="C42" s="132">
        <f>COUNTIF('Supp2_CRM prod. 2'!$I$29:$I$249, 'SU2'!A42)</f>
        <v>0</v>
      </c>
      <c r="E42" s="132">
        <f t="shared" si="0"/>
        <v>0</v>
      </c>
    </row>
    <row r="43" spans="1:5" x14ac:dyDescent="0.25">
      <c r="A43" s="125" t="s">
        <v>265</v>
      </c>
      <c r="B43" s="96">
        <f>COUNTIF('Supp1_CRM prod.'!$I$2:$I$373, 'SU2'!A43)</f>
        <v>0</v>
      </c>
      <c r="C43" s="132">
        <f>COUNTIF('Supp2_CRM prod. 2'!$I$29:$I$249, 'SU2'!A43)</f>
        <v>1</v>
      </c>
      <c r="E43" s="132">
        <f t="shared" si="0"/>
        <v>1</v>
      </c>
    </row>
    <row r="44" spans="1:5" x14ac:dyDescent="0.25">
      <c r="A44" s="125" t="s">
        <v>266</v>
      </c>
      <c r="B44" s="96">
        <f>COUNTIF('Supp1_CRM prod.'!$I$2:$I$373, 'SU2'!A44)</f>
        <v>2</v>
      </c>
      <c r="C44" s="132">
        <f>COUNTIF('Supp2_CRM prod. 2'!$I$29:$I$249, 'SU2'!A44)</f>
        <v>5</v>
      </c>
      <c r="E44" s="132">
        <f t="shared" si="0"/>
        <v>7</v>
      </c>
    </row>
    <row r="45" spans="1:5" x14ac:dyDescent="0.25">
      <c r="A45" s="125" t="s">
        <v>267</v>
      </c>
      <c r="B45" s="96">
        <f>COUNTIF('Supp1_CRM prod.'!$I$2:$I$373, 'SU2'!A45)</f>
        <v>1</v>
      </c>
      <c r="C45" s="132">
        <f>COUNTIF('Supp2_CRM prod. 2'!$I$29:$I$249, 'SU2'!A45)</f>
        <v>2</v>
      </c>
      <c r="E45" s="132">
        <f t="shared" si="0"/>
        <v>3</v>
      </c>
    </row>
  </sheetData>
  <mergeCells count="7">
    <mergeCell ref="I10:L10"/>
    <mergeCell ref="B2:E2"/>
    <mergeCell ref="B4:E4"/>
    <mergeCell ref="B6:E6"/>
    <mergeCell ref="A10:C10"/>
    <mergeCell ref="D10:F10"/>
    <mergeCell ref="G10:H10"/>
  </mergeCells>
  <conditionalFormatting sqref="A12:M12">
    <cfRule type="colorScale" priority="4">
      <colorScale>
        <cfvo type="num" val="1"/>
        <cfvo type="num" val="2"/>
        <color rgb="FF92D050"/>
        <color theme="9" tint="-0.249977111117893"/>
      </colorScale>
    </cfRule>
    <cfRule type="colorScale" priority="5">
      <colorScale>
        <cfvo type="num" val="1"/>
        <cfvo type="num" val="2"/>
        <color rgb="FF92D050"/>
        <color theme="9" tint="0.39997558519241921"/>
      </colorScale>
    </cfRule>
  </conditionalFormatting>
  <conditionalFormatting sqref="B19:B45">
    <cfRule type="dataBar" priority="3">
      <dataBar>
        <cfvo type="min"/>
        <cfvo type="max"/>
        <color rgb="FF638EC6"/>
      </dataBar>
      <extLst>
        <ext xmlns:x14="http://schemas.microsoft.com/office/spreadsheetml/2009/9/main" uri="{B025F937-C7B1-47D3-B67F-A62EFF666E3E}">
          <x14:id>{6C24277F-85C9-4CD4-A8E8-4554112D68CE}</x14:id>
        </ext>
      </extLst>
    </cfRule>
  </conditionalFormatting>
  <conditionalFormatting sqref="C19:C45">
    <cfRule type="dataBar" priority="2">
      <dataBar>
        <cfvo type="min"/>
        <cfvo type="max"/>
        <color rgb="FF638EC6"/>
      </dataBar>
      <extLst>
        <ext xmlns:x14="http://schemas.microsoft.com/office/spreadsheetml/2009/9/main" uri="{B025F937-C7B1-47D3-B67F-A62EFF666E3E}">
          <x14:id>{C93CD487-22D7-4E5F-AFA5-5359B0AD267C}</x14:id>
        </ext>
      </extLst>
    </cfRule>
  </conditionalFormatting>
  <conditionalFormatting sqref="E19:E45">
    <cfRule type="dataBar" priority="1">
      <dataBar>
        <cfvo type="min"/>
        <cfvo type="max"/>
        <color rgb="FF638EC6"/>
      </dataBar>
      <extLst>
        <ext xmlns:x14="http://schemas.microsoft.com/office/spreadsheetml/2009/9/main" uri="{B025F937-C7B1-47D3-B67F-A62EFF666E3E}">
          <x14:id>{7922705A-5D14-41DA-91C6-D530B08D2EBC}</x14:id>
        </ext>
      </extLst>
    </cfRule>
  </conditionalFormatting>
  <hyperlinks>
    <hyperlink ref="B6:E6" r:id="rId1" display="https://ec.europa.eu/docsroom/documents/42883/attachments/1/translations/en/renditions/native"/>
  </hyperlinks>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x14:cfRule type="dataBar" id="{6C24277F-85C9-4CD4-A8E8-4554112D68CE}">
            <x14:dataBar minLength="0" maxLength="100" border="1" negativeBarBorderColorSameAsPositive="0">
              <x14:cfvo type="autoMin"/>
              <x14:cfvo type="autoMax"/>
              <x14:borderColor rgb="FF638EC6"/>
              <x14:negativeFillColor rgb="FFFF0000"/>
              <x14:negativeBorderColor rgb="FFFF0000"/>
              <x14:axisColor rgb="FF000000"/>
            </x14:dataBar>
          </x14:cfRule>
          <xm:sqref>B19:B45</xm:sqref>
        </x14:conditionalFormatting>
        <x14:conditionalFormatting xmlns:xm="http://schemas.microsoft.com/office/excel/2006/main">
          <x14:cfRule type="dataBar" id="{C93CD487-22D7-4E5F-AFA5-5359B0AD267C}">
            <x14:dataBar minLength="0" maxLength="100" border="1" negativeBarBorderColorSameAsPositive="0">
              <x14:cfvo type="autoMin"/>
              <x14:cfvo type="autoMax"/>
              <x14:borderColor rgb="FF638EC6"/>
              <x14:negativeFillColor rgb="FFFF0000"/>
              <x14:negativeBorderColor rgb="FFFF0000"/>
              <x14:axisColor rgb="FF000000"/>
            </x14:dataBar>
          </x14:cfRule>
          <xm:sqref>C19:C45</xm:sqref>
        </x14:conditionalFormatting>
        <x14:conditionalFormatting xmlns:xm="http://schemas.microsoft.com/office/excel/2006/main">
          <x14:cfRule type="dataBar" id="{7922705A-5D14-41DA-91C6-D530B08D2EBC}">
            <x14:dataBar minLength="0" maxLength="100" border="1" negativeBarBorderColorSameAsPositive="0">
              <x14:cfvo type="autoMin"/>
              <x14:cfvo type="autoMax"/>
              <x14:borderColor rgb="FF638EC6"/>
              <x14:negativeFillColor rgb="FFFF0000"/>
              <x14:negativeBorderColor rgb="FFFF0000"/>
              <x14:axisColor rgb="FF000000"/>
            </x14:dataBar>
          </x14:cfRule>
          <xm:sqref>E19:E45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94"/>
  <sheetViews>
    <sheetView zoomScale="90" zoomScaleNormal="90" workbookViewId="0">
      <selection activeCell="AE107" sqref="AE107"/>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279</v>
      </c>
      <c r="C2" s="274"/>
      <c r="D2" s="274"/>
      <c r="E2" s="274"/>
    </row>
    <row r="3" spans="1:13" x14ac:dyDescent="0.25">
      <c r="A3" s="95"/>
      <c r="B3" s="96"/>
      <c r="C3" s="96"/>
      <c r="D3" s="96"/>
      <c r="E3" s="96"/>
    </row>
    <row r="4" spans="1:13" ht="90" customHeight="1" x14ac:dyDescent="0.25">
      <c r="A4" s="94" t="s">
        <v>195</v>
      </c>
      <c r="B4" s="274" t="s">
        <v>280</v>
      </c>
      <c r="C4" s="274"/>
      <c r="D4" s="274"/>
      <c r="E4" s="274"/>
    </row>
    <row r="5" spans="1:13" x14ac:dyDescent="0.25">
      <c r="A5" s="95"/>
      <c r="B5" s="96"/>
      <c r="C5" s="96"/>
      <c r="D5" s="96"/>
      <c r="E5" s="96"/>
    </row>
    <row r="6" spans="1:13" ht="45" customHeight="1" x14ac:dyDescent="0.25">
      <c r="A6" s="94" t="s">
        <v>197</v>
      </c>
      <c r="B6" s="275" t="s">
        <v>281</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2</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2" t="s">
        <v>282</v>
      </c>
      <c r="B14" s="83" t="s">
        <v>283</v>
      </c>
    </row>
    <row r="15" spans="1:13" x14ac:dyDescent="0.25">
      <c r="A15" s="82" t="s">
        <v>284</v>
      </c>
      <c r="B15" s="82" t="s">
        <v>285</v>
      </c>
    </row>
    <row r="17" spans="1:32" x14ac:dyDescent="0.25">
      <c r="A17" s="83" t="s">
        <v>218</v>
      </c>
      <c r="B17" s="82" t="s">
        <v>57</v>
      </c>
    </row>
    <row r="18" spans="1:32" x14ac:dyDescent="0.25">
      <c r="A18" s="83" t="s">
        <v>221</v>
      </c>
      <c r="B18" s="82" t="s">
        <v>286</v>
      </c>
    </row>
    <row r="19" spans="1:32" x14ac:dyDescent="0.25">
      <c r="A19" s="83" t="s">
        <v>222</v>
      </c>
      <c r="B19" s="82" t="s">
        <v>78</v>
      </c>
    </row>
    <row r="21" spans="1:32" x14ac:dyDescent="0.25">
      <c r="A21" s="84" t="s">
        <v>224</v>
      </c>
      <c r="B21" s="92" t="s">
        <v>287</v>
      </c>
      <c r="C21" s="92" t="s">
        <v>288</v>
      </c>
      <c r="D21" s="92" t="s">
        <v>289</v>
      </c>
      <c r="E21" s="92" t="s">
        <v>290</v>
      </c>
      <c r="F21" s="92" t="s">
        <v>291</v>
      </c>
      <c r="G21" s="92" t="s">
        <v>292</v>
      </c>
      <c r="H21" s="92" t="s">
        <v>293</v>
      </c>
      <c r="I21" s="92" t="s">
        <v>294</v>
      </c>
      <c r="J21" s="92" t="s">
        <v>295</v>
      </c>
      <c r="K21" s="92" t="s">
        <v>296</v>
      </c>
      <c r="L21" s="92" t="s">
        <v>297</v>
      </c>
      <c r="M21" s="92" t="s">
        <v>298</v>
      </c>
      <c r="N21" s="92" t="s">
        <v>299</v>
      </c>
      <c r="O21" s="92" t="s">
        <v>300</v>
      </c>
      <c r="P21" s="92" t="s">
        <v>301</v>
      </c>
      <c r="Q21" s="92" t="s">
        <v>302</v>
      </c>
      <c r="R21" s="92" t="s">
        <v>303</v>
      </c>
      <c r="S21" s="92" t="s">
        <v>304</v>
      </c>
      <c r="T21" s="92" t="s">
        <v>305</v>
      </c>
      <c r="U21" s="92" t="s">
        <v>306</v>
      </c>
      <c r="V21" s="92" t="s">
        <v>225</v>
      </c>
      <c r="W21" s="92" t="s">
        <v>226</v>
      </c>
      <c r="X21" s="92" t="s">
        <v>227</v>
      </c>
      <c r="Y21" s="92" t="s">
        <v>228</v>
      </c>
      <c r="Z21" s="92" t="s">
        <v>229</v>
      </c>
      <c r="AA21" s="92" t="s">
        <v>230</v>
      </c>
      <c r="AB21" s="92" t="s">
        <v>231</v>
      </c>
      <c r="AC21" s="92" t="s">
        <v>232</v>
      </c>
      <c r="AD21" s="92" t="s">
        <v>233</v>
      </c>
      <c r="AE21" s="92" t="s">
        <v>234</v>
      </c>
      <c r="AF21" s="92" t="s">
        <v>235</v>
      </c>
    </row>
    <row r="22" spans="1:32" x14ac:dyDescent="0.25">
      <c r="A22" s="85" t="s">
        <v>237</v>
      </c>
      <c r="B22" s="86" t="s">
        <v>238</v>
      </c>
      <c r="C22" s="86" t="s">
        <v>238</v>
      </c>
      <c r="D22" s="86" t="s">
        <v>238</v>
      </c>
      <c r="E22" s="86" t="s">
        <v>238</v>
      </c>
      <c r="F22" s="86" t="s">
        <v>238</v>
      </c>
      <c r="G22" s="86" t="s">
        <v>238</v>
      </c>
      <c r="H22" s="86" t="s">
        <v>238</v>
      </c>
      <c r="I22" s="86" t="s">
        <v>238</v>
      </c>
      <c r="J22" s="86" t="s">
        <v>238</v>
      </c>
      <c r="K22" s="86" t="s">
        <v>238</v>
      </c>
      <c r="L22" s="86" t="s">
        <v>238</v>
      </c>
      <c r="M22" s="86" t="s">
        <v>238</v>
      </c>
      <c r="N22" s="86" t="s">
        <v>238</v>
      </c>
      <c r="O22" s="86" t="s">
        <v>238</v>
      </c>
      <c r="P22" s="86" t="s">
        <v>238</v>
      </c>
      <c r="Q22" s="86" t="s">
        <v>238</v>
      </c>
      <c r="R22" s="86" t="s">
        <v>238</v>
      </c>
      <c r="S22" s="86" t="s">
        <v>238</v>
      </c>
      <c r="T22" s="86" t="s">
        <v>238</v>
      </c>
      <c r="U22" s="86" t="s">
        <v>238</v>
      </c>
      <c r="V22" s="86" t="s">
        <v>238</v>
      </c>
      <c r="W22" s="86" t="s">
        <v>238</v>
      </c>
      <c r="X22" s="86" t="s">
        <v>238</v>
      </c>
      <c r="Y22" s="86" t="s">
        <v>238</v>
      </c>
      <c r="Z22" s="86" t="s">
        <v>238</v>
      </c>
      <c r="AA22" s="86" t="s">
        <v>238</v>
      </c>
      <c r="AB22" s="86" t="s">
        <v>238</v>
      </c>
      <c r="AC22" s="86" t="s">
        <v>238</v>
      </c>
      <c r="AD22" s="86" t="s">
        <v>238</v>
      </c>
      <c r="AE22" s="86" t="s">
        <v>238</v>
      </c>
      <c r="AF22" s="86" t="s">
        <v>238</v>
      </c>
    </row>
    <row r="23" spans="1:32" x14ac:dyDescent="0.25">
      <c r="A23" s="87" t="s">
        <v>239</v>
      </c>
      <c r="B23" s="91" t="s">
        <v>240</v>
      </c>
      <c r="C23" s="91" t="s">
        <v>240</v>
      </c>
      <c r="D23" s="91" t="s">
        <v>240</v>
      </c>
      <c r="E23" s="91" t="s">
        <v>240</v>
      </c>
      <c r="F23" s="91" t="s">
        <v>240</v>
      </c>
      <c r="G23" s="91" t="s">
        <v>240</v>
      </c>
      <c r="H23" s="91" t="s">
        <v>240</v>
      </c>
      <c r="I23" s="91" t="s">
        <v>240</v>
      </c>
      <c r="J23" s="91" t="s">
        <v>240</v>
      </c>
      <c r="K23" s="91" t="s">
        <v>240</v>
      </c>
      <c r="L23" s="90">
        <v>21.1</v>
      </c>
      <c r="M23" s="90">
        <v>20.7</v>
      </c>
      <c r="N23" s="90">
        <v>21.4</v>
      </c>
      <c r="O23" s="90">
        <v>22.4</v>
      </c>
      <c r="P23" s="90">
        <v>22.1</v>
      </c>
      <c r="Q23" s="90">
        <v>22.2</v>
      </c>
      <c r="R23" s="90">
        <v>22.2</v>
      </c>
      <c r="S23" s="90">
        <v>21.8</v>
      </c>
      <c r="T23" s="90">
        <v>21.9</v>
      </c>
      <c r="U23" s="91">
        <v>21</v>
      </c>
      <c r="V23" s="91">
        <v>23</v>
      </c>
      <c r="W23" s="90">
        <v>22.2</v>
      </c>
      <c r="X23" s="91">
        <v>23</v>
      </c>
      <c r="Y23" s="90">
        <v>23.2</v>
      </c>
      <c r="Z23" s="90">
        <v>23.3</v>
      </c>
      <c r="AA23" s="90">
        <v>24.1</v>
      </c>
      <c r="AB23" s="90">
        <v>24.4</v>
      </c>
      <c r="AC23" s="90">
        <v>24.3</v>
      </c>
      <c r="AD23" s="90">
        <v>24.5</v>
      </c>
      <c r="AE23" s="91">
        <v>24</v>
      </c>
      <c r="AF23" s="90">
        <v>22.6</v>
      </c>
    </row>
    <row r="24" spans="1:32" x14ac:dyDescent="0.25">
      <c r="A24" s="87" t="s">
        <v>241</v>
      </c>
      <c r="B24" s="88">
        <v>65.8</v>
      </c>
      <c r="C24" s="88">
        <v>66.5</v>
      </c>
      <c r="D24" s="89">
        <v>66</v>
      </c>
      <c r="E24" s="88">
        <v>66.5</v>
      </c>
      <c r="F24" s="88">
        <v>67.099999999999994</v>
      </c>
      <c r="G24" s="88">
        <v>66.2</v>
      </c>
      <c r="H24" s="88">
        <v>67.7</v>
      </c>
      <c r="I24" s="88">
        <v>67.400000000000006</v>
      </c>
      <c r="J24" s="88">
        <v>68.2</v>
      </c>
      <c r="K24" s="88">
        <v>66.400000000000006</v>
      </c>
      <c r="L24" s="88">
        <v>67.099999999999994</v>
      </c>
      <c r="M24" s="88">
        <v>66.3</v>
      </c>
      <c r="N24" s="88">
        <v>66.7</v>
      </c>
      <c r="O24" s="89">
        <v>69</v>
      </c>
      <c r="P24" s="88">
        <v>69.599999999999994</v>
      </c>
      <c r="Q24" s="88">
        <v>70.099999999999994</v>
      </c>
      <c r="R24" s="88">
        <v>70.7</v>
      </c>
      <c r="S24" s="88">
        <v>69.7</v>
      </c>
      <c r="T24" s="88">
        <v>70.400000000000006</v>
      </c>
      <c r="U24" s="89">
        <v>70</v>
      </c>
      <c r="V24" s="88">
        <v>72.5</v>
      </c>
      <c r="W24" s="88">
        <v>71.3</v>
      </c>
      <c r="X24" s="88">
        <v>72.2</v>
      </c>
      <c r="Y24" s="88">
        <v>72.099999999999994</v>
      </c>
      <c r="Z24" s="88">
        <v>71.400000000000006</v>
      </c>
      <c r="AA24" s="88">
        <v>71.400000000000006</v>
      </c>
      <c r="AB24" s="88">
        <v>72.8</v>
      </c>
      <c r="AC24" s="89">
        <v>72</v>
      </c>
      <c r="AD24" s="88">
        <v>72.7</v>
      </c>
      <c r="AE24" s="88">
        <v>72.400000000000006</v>
      </c>
      <c r="AF24" s="88">
        <v>72.5</v>
      </c>
    </row>
    <row r="25" spans="1:32" x14ac:dyDescent="0.25">
      <c r="A25" s="87" t="s">
        <v>242</v>
      </c>
      <c r="B25" s="91" t="s">
        <v>240</v>
      </c>
      <c r="C25" s="91" t="s">
        <v>240</v>
      </c>
      <c r="D25" s="91" t="s">
        <v>240</v>
      </c>
      <c r="E25" s="91" t="s">
        <v>240</v>
      </c>
      <c r="F25" s="91" t="s">
        <v>240</v>
      </c>
      <c r="G25" s="91" t="s">
        <v>240</v>
      </c>
      <c r="H25" s="91" t="s">
        <v>240</v>
      </c>
      <c r="I25" s="91" t="s">
        <v>240</v>
      </c>
      <c r="J25" s="91" t="s">
        <v>240</v>
      </c>
      <c r="K25" s="91" t="s">
        <v>240</v>
      </c>
      <c r="L25" s="90">
        <v>16.100000000000001</v>
      </c>
      <c r="M25" s="90">
        <v>15.7</v>
      </c>
      <c r="N25" s="90">
        <v>15.2</v>
      </c>
      <c r="O25" s="90">
        <v>17.5</v>
      </c>
      <c r="P25" s="90">
        <v>16.600000000000001</v>
      </c>
      <c r="Q25" s="90">
        <v>17.5</v>
      </c>
      <c r="R25" s="90">
        <v>18.2</v>
      </c>
      <c r="S25" s="90">
        <v>18.8</v>
      </c>
      <c r="T25" s="90">
        <v>16.899999999999999</v>
      </c>
      <c r="U25" s="91">
        <v>16</v>
      </c>
      <c r="V25" s="90">
        <v>15.9</v>
      </c>
      <c r="W25" s="91">
        <v>15</v>
      </c>
      <c r="X25" s="90">
        <v>15.2</v>
      </c>
      <c r="Y25" s="90">
        <v>15.7</v>
      </c>
      <c r="Z25" s="90">
        <v>14.5</v>
      </c>
      <c r="AA25" s="90">
        <v>14.1</v>
      </c>
      <c r="AB25" s="90">
        <v>16.100000000000001</v>
      </c>
      <c r="AC25" s="90">
        <v>16.8</v>
      </c>
      <c r="AD25" s="90">
        <v>15.7</v>
      </c>
      <c r="AE25" s="90">
        <v>16.399999999999999</v>
      </c>
      <c r="AF25" s="91">
        <v>16</v>
      </c>
    </row>
    <row r="26" spans="1:32" x14ac:dyDescent="0.25">
      <c r="A26" s="87" t="s">
        <v>243</v>
      </c>
      <c r="B26" s="89" t="s">
        <v>240</v>
      </c>
      <c r="C26" s="89" t="s">
        <v>240</v>
      </c>
      <c r="D26" s="89" t="s">
        <v>240</v>
      </c>
      <c r="E26" s="88">
        <v>14.6</v>
      </c>
      <c r="F26" s="88">
        <v>16.2</v>
      </c>
      <c r="G26" s="88">
        <v>18.3</v>
      </c>
      <c r="H26" s="88">
        <v>17.899999999999999</v>
      </c>
      <c r="I26" s="88">
        <v>17.899999999999999</v>
      </c>
      <c r="J26" s="88">
        <v>19.2</v>
      </c>
      <c r="K26" s="88">
        <v>18.899999999999999</v>
      </c>
      <c r="L26" s="88">
        <v>20.2</v>
      </c>
      <c r="M26" s="88">
        <v>21.1</v>
      </c>
      <c r="N26" s="88">
        <v>22.2</v>
      </c>
      <c r="O26" s="89">
        <v>23</v>
      </c>
      <c r="P26" s="88">
        <v>25.4</v>
      </c>
      <c r="Q26" s="88">
        <v>24.2</v>
      </c>
      <c r="R26" s="88">
        <v>25.6</v>
      </c>
      <c r="S26" s="88">
        <v>25.2</v>
      </c>
      <c r="T26" s="88">
        <v>26.3</v>
      </c>
      <c r="U26" s="88">
        <v>25.3</v>
      </c>
      <c r="V26" s="88">
        <v>29.3</v>
      </c>
      <c r="W26" s="88">
        <v>29.1</v>
      </c>
      <c r="X26" s="88">
        <v>29.9</v>
      </c>
      <c r="Y26" s="88">
        <v>31.8</v>
      </c>
      <c r="Z26" s="88">
        <v>31.8</v>
      </c>
      <c r="AA26" s="89">
        <v>33</v>
      </c>
      <c r="AB26" s="88">
        <v>32.299999999999997</v>
      </c>
      <c r="AC26" s="88">
        <v>33.1</v>
      </c>
      <c r="AD26" s="89">
        <v>33</v>
      </c>
      <c r="AE26" s="89">
        <v>33</v>
      </c>
      <c r="AF26" s="88">
        <v>31.4</v>
      </c>
    </row>
    <row r="27" spans="1:32" x14ac:dyDescent="0.25">
      <c r="A27" s="87" t="s">
        <v>244</v>
      </c>
      <c r="B27" s="91" t="s">
        <v>240</v>
      </c>
      <c r="C27" s="91" t="s">
        <v>240</v>
      </c>
      <c r="D27" s="91" t="s">
        <v>240</v>
      </c>
      <c r="E27" s="90">
        <v>31.4</v>
      </c>
      <c r="F27" s="90">
        <v>32.6</v>
      </c>
      <c r="G27" s="90">
        <v>32.5</v>
      </c>
      <c r="H27" s="90">
        <v>31.1</v>
      </c>
      <c r="I27" s="90">
        <v>31.6</v>
      </c>
      <c r="J27" s="90">
        <v>31.5</v>
      </c>
      <c r="K27" s="90">
        <v>27.4</v>
      </c>
      <c r="L27" s="90">
        <v>29.1</v>
      </c>
      <c r="M27" s="90">
        <v>30.3</v>
      </c>
      <c r="N27" s="90">
        <v>29.7</v>
      </c>
      <c r="O27" s="90">
        <v>33.5</v>
      </c>
      <c r="P27" s="91">
        <v>32</v>
      </c>
      <c r="Q27" s="90">
        <v>30.5</v>
      </c>
      <c r="R27" s="90">
        <v>33.200000000000003</v>
      </c>
      <c r="S27" s="90">
        <v>33.299999999999997</v>
      </c>
      <c r="T27" s="90">
        <v>35.700000000000003</v>
      </c>
      <c r="U27" s="90">
        <v>35.5</v>
      </c>
      <c r="V27" s="90">
        <v>35.200000000000003</v>
      </c>
      <c r="W27" s="91">
        <v>36</v>
      </c>
      <c r="X27" s="90">
        <v>34.799999999999997</v>
      </c>
      <c r="Y27" s="90">
        <v>38.799999999999997</v>
      </c>
      <c r="Z27" s="90">
        <v>37.1</v>
      </c>
      <c r="AA27" s="90">
        <v>35.9</v>
      </c>
      <c r="AB27" s="90">
        <v>35.4</v>
      </c>
      <c r="AC27" s="91">
        <v>36</v>
      </c>
      <c r="AD27" s="90">
        <v>38.1</v>
      </c>
      <c r="AE27" s="90">
        <v>36.700000000000003</v>
      </c>
      <c r="AF27" s="90">
        <v>37.5</v>
      </c>
    </row>
    <row r="28" spans="1:32" x14ac:dyDescent="0.25">
      <c r="A28" s="87" t="s">
        <v>307</v>
      </c>
      <c r="B28" s="89" t="s">
        <v>240</v>
      </c>
      <c r="C28" s="89" t="s">
        <v>240</v>
      </c>
      <c r="D28" s="89" t="s">
        <v>240</v>
      </c>
      <c r="E28" s="89" t="s">
        <v>240</v>
      </c>
      <c r="F28" s="89" t="s">
        <v>240</v>
      </c>
      <c r="G28" s="89" t="s">
        <v>240</v>
      </c>
      <c r="H28" s="89" t="s">
        <v>240</v>
      </c>
      <c r="I28" s="89" t="s">
        <v>240</v>
      </c>
      <c r="J28" s="89" t="s">
        <v>240</v>
      </c>
      <c r="K28" s="89" t="s">
        <v>240</v>
      </c>
      <c r="L28" s="88">
        <v>30.8</v>
      </c>
      <c r="M28" s="88">
        <v>31.6</v>
      </c>
      <c r="N28" s="88">
        <v>32.6</v>
      </c>
      <c r="O28" s="88">
        <v>34.4</v>
      </c>
      <c r="P28" s="88">
        <v>34.9</v>
      </c>
      <c r="Q28" s="88">
        <v>35.700000000000003</v>
      </c>
      <c r="R28" s="88">
        <v>36.6</v>
      </c>
      <c r="S28" s="89">
        <v>37</v>
      </c>
      <c r="T28" s="88">
        <v>37.4</v>
      </c>
      <c r="U28" s="88">
        <v>35.700000000000003</v>
      </c>
      <c r="V28" s="88">
        <v>38.5</v>
      </c>
      <c r="W28" s="88">
        <v>37.5</v>
      </c>
      <c r="X28" s="88">
        <v>37.1</v>
      </c>
      <c r="Y28" s="88">
        <v>38.200000000000003</v>
      </c>
      <c r="Z28" s="88">
        <v>38.299999999999997</v>
      </c>
      <c r="AA28" s="88">
        <v>40.4</v>
      </c>
      <c r="AB28" s="88">
        <v>40.4</v>
      </c>
      <c r="AC28" s="88">
        <v>39.6</v>
      </c>
      <c r="AD28" s="88">
        <v>40.299999999999997</v>
      </c>
      <c r="AE28" s="88">
        <v>41.8</v>
      </c>
      <c r="AF28" s="88">
        <v>41.4</v>
      </c>
    </row>
    <row r="29" spans="1:32" x14ac:dyDescent="0.25">
      <c r="A29" s="87" t="s">
        <v>246</v>
      </c>
      <c r="B29" s="91" t="s">
        <v>240</v>
      </c>
      <c r="C29" s="91" t="s">
        <v>240</v>
      </c>
      <c r="D29" s="91" t="s">
        <v>240</v>
      </c>
      <c r="E29" s="91" t="s">
        <v>240</v>
      </c>
      <c r="F29" s="91" t="s">
        <v>240</v>
      </c>
      <c r="G29" s="91" t="s">
        <v>240</v>
      </c>
      <c r="H29" s="91" t="s">
        <v>240</v>
      </c>
      <c r="I29" s="91" t="s">
        <v>240</v>
      </c>
      <c r="J29" s="91" t="s">
        <v>240</v>
      </c>
      <c r="K29" s="91" t="s">
        <v>240</v>
      </c>
      <c r="L29" s="90">
        <v>18.2</v>
      </c>
      <c r="M29" s="90">
        <v>18.3</v>
      </c>
      <c r="N29" s="90">
        <v>18.3</v>
      </c>
      <c r="O29" s="90">
        <v>18.399999999999999</v>
      </c>
      <c r="P29" s="90">
        <v>24.8</v>
      </c>
      <c r="Q29" s="91">
        <v>23</v>
      </c>
      <c r="R29" s="91">
        <v>27</v>
      </c>
      <c r="S29" s="90">
        <v>24.5</v>
      </c>
      <c r="T29" s="90">
        <v>21.6</v>
      </c>
      <c r="U29" s="91">
        <v>21</v>
      </c>
      <c r="V29" s="90">
        <v>21.5</v>
      </c>
      <c r="W29" s="90">
        <v>22.1</v>
      </c>
      <c r="X29" s="90">
        <v>20.8</v>
      </c>
      <c r="Y29" s="90">
        <v>19.5</v>
      </c>
      <c r="Z29" s="90">
        <v>20.399999999999999</v>
      </c>
      <c r="AA29" s="90">
        <v>18.7</v>
      </c>
      <c r="AB29" s="90">
        <v>22.5</v>
      </c>
      <c r="AC29" s="91">
        <v>21</v>
      </c>
      <c r="AD29" s="90">
        <v>23.7</v>
      </c>
      <c r="AE29" s="90">
        <v>24.1</v>
      </c>
      <c r="AF29" s="90">
        <v>26.4</v>
      </c>
    </row>
    <row r="30" spans="1:32" x14ac:dyDescent="0.25">
      <c r="A30" s="87" t="s">
        <v>247</v>
      </c>
      <c r="B30" s="89" t="s">
        <v>240</v>
      </c>
      <c r="C30" s="89" t="s">
        <v>240</v>
      </c>
      <c r="D30" s="89" t="s">
        <v>240</v>
      </c>
      <c r="E30" s="89" t="s">
        <v>240</v>
      </c>
      <c r="F30" s="88">
        <v>25.1</v>
      </c>
      <c r="G30" s="88">
        <v>24.6</v>
      </c>
      <c r="H30" s="88">
        <v>24.1</v>
      </c>
      <c r="I30" s="88">
        <v>25.2</v>
      </c>
      <c r="J30" s="88">
        <v>25.5</v>
      </c>
      <c r="K30" s="88">
        <v>23.1</v>
      </c>
      <c r="L30" s="88">
        <v>22.6</v>
      </c>
      <c r="M30" s="88">
        <v>22.4</v>
      </c>
      <c r="N30" s="88">
        <v>23.9</v>
      </c>
      <c r="O30" s="88">
        <v>20.6</v>
      </c>
      <c r="P30" s="89">
        <v>21</v>
      </c>
      <c r="Q30" s="88">
        <v>21.3</v>
      </c>
      <c r="R30" s="88">
        <v>20.5</v>
      </c>
      <c r="S30" s="88">
        <v>21.7</v>
      </c>
      <c r="T30" s="88">
        <v>22.4</v>
      </c>
      <c r="U30" s="88">
        <v>25.1</v>
      </c>
      <c r="V30" s="88">
        <v>30.3</v>
      </c>
      <c r="W30" s="88">
        <v>33.5</v>
      </c>
      <c r="X30" s="89">
        <v>33</v>
      </c>
      <c r="Y30" s="88">
        <v>32.799999999999997</v>
      </c>
      <c r="Z30" s="88">
        <v>33.299999999999997</v>
      </c>
      <c r="AA30" s="88">
        <v>34.1</v>
      </c>
      <c r="AB30" s="88">
        <v>31.7</v>
      </c>
      <c r="AC30" s="88">
        <v>31.3</v>
      </c>
      <c r="AD30" s="88">
        <v>32.200000000000003</v>
      </c>
      <c r="AE30" s="88">
        <v>29.7</v>
      </c>
      <c r="AF30" s="88">
        <v>31.1</v>
      </c>
    </row>
    <row r="31" spans="1:32" x14ac:dyDescent="0.25">
      <c r="A31" s="87" t="s">
        <v>248</v>
      </c>
      <c r="B31" s="91" t="s">
        <v>240</v>
      </c>
      <c r="C31" s="91" t="s">
        <v>240</v>
      </c>
      <c r="D31" s="91" t="s">
        <v>240</v>
      </c>
      <c r="E31" s="91" t="s">
        <v>240</v>
      </c>
      <c r="F31" s="91" t="s">
        <v>240</v>
      </c>
      <c r="G31" s="91" t="s">
        <v>240</v>
      </c>
      <c r="H31" s="91" t="s">
        <v>240</v>
      </c>
      <c r="I31" s="91" t="s">
        <v>240</v>
      </c>
      <c r="J31" s="91" t="s">
        <v>240</v>
      </c>
      <c r="K31" s="91" t="s">
        <v>240</v>
      </c>
      <c r="L31" s="90">
        <v>23.8</v>
      </c>
      <c r="M31" s="90">
        <v>25.4</v>
      </c>
      <c r="N31" s="90">
        <v>22.9</v>
      </c>
      <c r="O31" s="90">
        <v>23.8</v>
      </c>
      <c r="P31" s="90">
        <v>23.4</v>
      </c>
      <c r="Q31" s="90">
        <v>23.4</v>
      </c>
      <c r="R31" s="90">
        <v>24.8</v>
      </c>
      <c r="S31" s="90">
        <v>19.600000000000001</v>
      </c>
      <c r="T31" s="90">
        <v>19.7</v>
      </c>
      <c r="U31" s="90">
        <v>20.100000000000001</v>
      </c>
      <c r="V31" s="91">
        <v>22</v>
      </c>
      <c r="W31" s="90">
        <v>22.9</v>
      </c>
      <c r="X31" s="90">
        <v>23.8</v>
      </c>
      <c r="Y31" s="90">
        <v>25.2</v>
      </c>
      <c r="Z31" s="90">
        <v>26.3</v>
      </c>
      <c r="AA31" s="90">
        <v>29.5</v>
      </c>
      <c r="AB31" s="90">
        <v>32.5</v>
      </c>
      <c r="AC31" s="90">
        <v>33.799999999999997</v>
      </c>
      <c r="AD31" s="90">
        <v>36.299999999999997</v>
      </c>
      <c r="AE31" s="90">
        <v>37.200000000000003</v>
      </c>
      <c r="AF31" s="90">
        <v>42.7</v>
      </c>
    </row>
    <row r="32" spans="1:32" x14ac:dyDescent="0.25">
      <c r="A32" s="87" t="s">
        <v>249</v>
      </c>
      <c r="B32" s="89" t="s">
        <v>240</v>
      </c>
      <c r="C32" s="89" t="s">
        <v>240</v>
      </c>
      <c r="D32" s="89" t="s">
        <v>240</v>
      </c>
      <c r="E32" s="89" t="s">
        <v>240</v>
      </c>
      <c r="F32" s="89" t="s">
        <v>240</v>
      </c>
      <c r="G32" s="89" t="s">
        <v>240</v>
      </c>
      <c r="H32" s="89" t="s">
        <v>240</v>
      </c>
      <c r="I32" s="89" t="s">
        <v>240</v>
      </c>
      <c r="J32" s="89" t="s">
        <v>240</v>
      </c>
      <c r="K32" s="89" t="s">
        <v>240</v>
      </c>
      <c r="L32" s="88">
        <v>28.3</v>
      </c>
      <c r="M32" s="88">
        <v>27.8</v>
      </c>
      <c r="N32" s="88">
        <v>27.7</v>
      </c>
      <c r="O32" s="88">
        <v>26.4</v>
      </c>
      <c r="P32" s="88">
        <v>27.1</v>
      </c>
      <c r="Q32" s="88">
        <v>28.1</v>
      </c>
      <c r="R32" s="88">
        <v>27.1</v>
      </c>
      <c r="S32" s="88">
        <v>27.2</v>
      </c>
      <c r="T32" s="88">
        <v>29.4</v>
      </c>
      <c r="U32" s="88">
        <v>29.8</v>
      </c>
      <c r="V32" s="88">
        <v>32.6</v>
      </c>
      <c r="W32" s="88">
        <v>35.4</v>
      </c>
      <c r="X32" s="88">
        <v>41.5</v>
      </c>
      <c r="Y32" s="88">
        <v>41.7</v>
      </c>
      <c r="Z32" s="88">
        <v>43.3</v>
      </c>
      <c r="AA32" s="88">
        <v>43.7</v>
      </c>
      <c r="AB32" s="88">
        <v>42.9</v>
      </c>
      <c r="AC32" s="88">
        <v>45.7</v>
      </c>
      <c r="AD32" s="88">
        <v>42.8</v>
      </c>
      <c r="AE32" s="88">
        <v>41.8</v>
      </c>
      <c r="AF32" s="89">
        <v>38</v>
      </c>
    </row>
    <row r="33" spans="1:32" x14ac:dyDescent="0.25">
      <c r="A33" s="87" t="s">
        <v>250</v>
      </c>
      <c r="B33" s="91" t="s">
        <v>240</v>
      </c>
      <c r="C33" s="91" t="s">
        <v>240</v>
      </c>
      <c r="D33" s="91" t="s">
        <v>240</v>
      </c>
      <c r="E33" s="91" t="s">
        <v>240</v>
      </c>
      <c r="F33" s="91" t="s">
        <v>240</v>
      </c>
      <c r="G33" s="91" t="s">
        <v>240</v>
      </c>
      <c r="H33" s="91" t="s">
        <v>240</v>
      </c>
      <c r="I33" s="91" t="s">
        <v>240</v>
      </c>
      <c r="J33" s="91" t="s">
        <v>240</v>
      </c>
      <c r="K33" s="91" t="s">
        <v>240</v>
      </c>
      <c r="L33" s="90">
        <v>32.1</v>
      </c>
      <c r="M33" s="90">
        <v>32.200000000000003</v>
      </c>
      <c r="N33" s="90">
        <v>32.4</v>
      </c>
      <c r="O33" s="90">
        <v>34.1</v>
      </c>
      <c r="P33" s="90">
        <v>33.799999999999997</v>
      </c>
      <c r="Q33" s="90">
        <v>34.700000000000003</v>
      </c>
      <c r="R33" s="90">
        <v>34.299999999999997</v>
      </c>
      <c r="S33" s="90">
        <v>33.200000000000003</v>
      </c>
      <c r="T33" s="90">
        <v>33.9</v>
      </c>
      <c r="U33" s="90">
        <v>31.3</v>
      </c>
      <c r="V33" s="90">
        <v>34.299999999999997</v>
      </c>
      <c r="W33" s="90">
        <v>35.299999999999997</v>
      </c>
      <c r="X33" s="90">
        <v>35.4</v>
      </c>
      <c r="Y33" s="90">
        <v>35.299999999999997</v>
      </c>
      <c r="Z33" s="90">
        <v>34.700000000000003</v>
      </c>
      <c r="AA33" s="90">
        <v>36.6</v>
      </c>
      <c r="AB33" s="90">
        <v>36.9</v>
      </c>
      <c r="AC33" s="90">
        <v>35.299999999999997</v>
      </c>
      <c r="AD33" s="90">
        <v>35.299999999999997</v>
      </c>
      <c r="AE33" s="91">
        <v>35</v>
      </c>
      <c r="AF33" s="90">
        <v>34.299999999999997</v>
      </c>
    </row>
    <row r="34" spans="1:32" x14ac:dyDescent="0.25">
      <c r="A34" s="87" t="s">
        <v>251</v>
      </c>
      <c r="B34" s="89" t="s">
        <v>240</v>
      </c>
      <c r="C34" s="89" t="s">
        <v>240</v>
      </c>
      <c r="D34" s="89" t="s">
        <v>240</v>
      </c>
      <c r="E34" s="89" t="s">
        <v>240</v>
      </c>
      <c r="F34" s="89" t="s">
        <v>240</v>
      </c>
      <c r="G34" s="89" t="s">
        <v>240</v>
      </c>
      <c r="H34" s="89" t="s">
        <v>240</v>
      </c>
      <c r="I34" s="89" t="s">
        <v>240</v>
      </c>
      <c r="J34" s="89" t="s">
        <v>240</v>
      </c>
      <c r="K34" s="89" t="s">
        <v>240</v>
      </c>
      <c r="L34" s="88">
        <v>23.6</v>
      </c>
      <c r="M34" s="88">
        <v>23.9</v>
      </c>
      <c r="N34" s="89">
        <v>24</v>
      </c>
      <c r="O34" s="88">
        <v>26.2</v>
      </c>
      <c r="P34" s="88">
        <v>26.9</v>
      </c>
      <c r="Q34" s="88">
        <v>30.9</v>
      </c>
      <c r="R34" s="88">
        <v>29.1</v>
      </c>
      <c r="S34" s="88">
        <v>29.8</v>
      </c>
      <c r="T34" s="88">
        <v>27.1</v>
      </c>
      <c r="U34" s="88">
        <v>24.2</v>
      </c>
      <c r="V34" s="88">
        <v>26.8</v>
      </c>
      <c r="W34" s="88">
        <v>27.3</v>
      </c>
      <c r="X34" s="88">
        <v>28.4</v>
      </c>
      <c r="Y34" s="88">
        <v>27.6</v>
      </c>
      <c r="Z34" s="88">
        <v>28.3</v>
      </c>
      <c r="AA34" s="88">
        <v>29.5</v>
      </c>
      <c r="AB34" s="89">
        <v>31</v>
      </c>
      <c r="AC34" s="88">
        <v>31.8</v>
      </c>
      <c r="AD34" s="88">
        <v>31.4</v>
      </c>
      <c r="AE34" s="88">
        <v>32.700000000000003</v>
      </c>
      <c r="AF34" s="88">
        <v>32.1</v>
      </c>
    </row>
    <row r="35" spans="1:32" x14ac:dyDescent="0.25">
      <c r="A35" s="87" t="s">
        <v>252</v>
      </c>
      <c r="B35" s="91" t="s">
        <v>240</v>
      </c>
      <c r="C35" s="90">
        <v>33.200000000000003</v>
      </c>
      <c r="D35" s="90">
        <v>32.9</v>
      </c>
      <c r="E35" s="90">
        <v>33.700000000000003</v>
      </c>
      <c r="F35" s="90">
        <v>35.5</v>
      </c>
      <c r="G35" s="91">
        <v>36</v>
      </c>
      <c r="H35" s="90">
        <v>35.299999999999997</v>
      </c>
      <c r="I35" s="90">
        <v>36.5</v>
      </c>
      <c r="J35" s="90">
        <v>36.299999999999997</v>
      </c>
      <c r="K35" s="90">
        <v>34.799999999999997</v>
      </c>
      <c r="L35" s="90">
        <v>38.1</v>
      </c>
      <c r="M35" s="90">
        <v>37.5</v>
      </c>
      <c r="N35" s="90">
        <v>36.6</v>
      </c>
      <c r="O35" s="90">
        <v>37.9</v>
      </c>
      <c r="P35" s="90">
        <v>38.200000000000003</v>
      </c>
      <c r="Q35" s="90">
        <v>37.799999999999997</v>
      </c>
      <c r="R35" s="90">
        <v>38.6</v>
      </c>
      <c r="S35" s="91">
        <v>39</v>
      </c>
      <c r="T35" s="90">
        <v>39.200000000000003</v>
      </c>
      <c r="U35" s="90">
        <v>37.4</v>
      </c>
      <c r="V35" s="90">
        <v>41.7</v>
      </c>
      <c r="W35" s="90">
        <v>40.5</v>
      </c>
      <c r="X35" s="90">
        <v>42.8</v>
      </c>
      <c r="Y35" s="90">
        <v>46.5</v>
      </c>
      <c r="Z35" s="90">
        <v>46.5</v>
      </c>
      <c r="AA35" s="90">
        <v>48.6</v>
      </c>
      <c r="AB35" s="90">
        <v>48.9</v>
      </c>
      <c r="AC35" s="90">
        <v>50.8</v>
      </c>
      <c r="AD35" s="90">
        <v>50.6</v>
      </c>
      <c r="AE35" s="91">
        <v>49</v>
      </c>
      <c r="AF35" s="90">
        <v>46.5</v>
      </c>
    </row>
    <row r="36" spans="1:32" x14ac:dyDescent="0.25">
      <c r="A36" s="87" t="s">
        <v>253</v>
      </c>
      <c r="B36" s="89" t="s">
        <v>240</v>
      </c>
      <c r="C36" s="89" t="s">
        <v>240</v>
      </c>
      <c r="D36" s="89" t="s">
        <v>240</v>
      </c>
      <c r="E36" s="89" t="s">
        <v>240</v>
      </c>
      <c r="F36" s="89" t="s">
        <v>240</v>
      </c>
      <c r="G36" s="89" t="s">
        <v>240</v>
      </c>
      <c r="H36" s="89" t="s">
        <v>240</v>
      </c>
      <c r="I36" s="89" t="s">
        <v>240</v>
      </c>
      <c r="J36" s="89" t="s">
        <v>240</v>
      </c>
      <c r="K36" s="89" t="s">
        <v>240</v>
      </c>
      <c r="L36" s="88">
        <v>22.2</v>
      </c>
      <c r="M36" s="88">
        <v>23.4</v>
      </c>
      <c r="N36" s="88">
        <v>21.2</v>
      </c>
      <c r="O36" s="88">
        <v>19.899999999999999</v>
      </c>
      <c r="P36" s="88">
        <v>24.2</v>
      </c>
      <c r="Q36" s="88">
        <v>27.4</v>
      </c>
      <c r="R36" s="89">
        <v>27</v>
      </c>
      <c r="S36" s="88">
        <v>25.7</v>
      </c>
      <c r="T36" s="89">
        <v>36</v>
      </c>
      <c r="U36" s="88">
        <v>34.4</v>
      </c>
      <c r="V36" s="88">
        <v>24.7</v>
      </c>
      <c r="W36" s="88">
        <v>22.5</v>
      </c>
      <c r="X36" s="88">
        <v>26.5</v>
      </c>
      <c r="Y36" s="88">
        <v>29.2</v>
      </c>
      <c r="Z36" s="88">
        <v>30.8</v>
      </c>
      <c r="AA36" s="88">
        <v>32.799999999999997</v>
      </c>
      <c r="AB36" s="88">
        <v>33.6</v>
      </c>
      <c r="AC36" s="88">
        <v>33.299999999999997</v>
      </c>
      <c r="AD36" s="89">
        <v>34</v>
      </c>
      <c r="AE36" s="88">
        <v>31.4</v>
      </c>
      <c r="AF36" s="88">
        <v>32.4</v>
      </c>
    </row>
    <row r="37" spans="1:32" x14ac:dyDescent="0.25">
      <c r="A37" s="87" t="s">
        <v>254</v>
      </c>
      <c r="B37" s="91" t="s">
        <v>240</v>
      </c>
      <c r="C37" s="91" t="s">
        <v>240</v>
      </c>
      <c r="D37" s="91" t="s">
        <v>240</v>
      </c>
      <c r="E37" s="91" t="s">
        <v>240</v>
      </c>
      <c r="F37" s="91" t="s">
        <v>240</v>
      </c>
      <c r="G37" s="90">
        <v>27.5</v>
      </c>
      <c r="H37" s="90">
        <v>27.5</v>
      </c>
      <c r="I37" s="90">
        <v>26.1</v>
      </c>
      <c r="J37" s="90">
        <v>27.4</v>
      </c>
      <c r="K37" s="90">
        <v>23.2</v>
      </c>
      <c r="L37" s="90">
        <v>24.5</v>
      </c>
      <c r="M37" s="90">
        <v>24.5</v>
      </c>
      <c r="N37" s="90">
        <v>24.6</v>
      </c>
      <c r="O37" s="90">
        <v>25.6</v>
      </c>
      <c r="P37" s="90">
        <v>26.9</v>
      </c>
      <c r="Q37" s="90">
        <v>30.3</v>
      </c>
      <c r="R37" s="90">
        <v>29.8</v>
      </c>
      <c r="S37" s="90">
        <v>29.9</v>
      </c>
      <c r="T37" s="90">
        <v>29.5</v>
      </c>
      <c r="U37" s="90">
        <v>28.6</v>
      </c>
      <c r="V37" s="90">
        <v>26.4</v>
      </c>
      <c r="W37" s="90">
        <v>27.4</v>
      </c>
      <c r="X37" s="90">
        <v>30.3</v>
      </c>
      <c r="Y37" s="90">
        <v>29.7</v>
      </c>
      <c r="Z37" s="90">
        <v>31.1</v>
      </c>
      <c r="AA37" s="90">
        <v>31.8</v>
      </c>
      <c r="AB37" s="90">
        <v>32.4</v>
      </c>
      <c r="AC37" s="90">
        <v>30.9</v>
      </c>
      <c r="AD37" s="90">
        <v>33.4</v>
      </c>
      <c r="AE37" s="90">
        <v>32.299999999999997</v>
      </c>
      <c r="AF37" s="91">
        <v>32</v>
      </c>
    </row>
    <row r="38" spans="1:32" x14ac:dyDescent="0.25">
      <c r="A38" s="87" t="s">
        <v>255</v>
      </c>
      <c r="B38" s="89" t="s">
        <v>240</v>
      </c>
      <c r="C38" s="89" t="s">
        <v>240</v>
      </c>
      <c r="D38" s="89" t="s">
        <v>240</v>
      </c>
      <c r="E38" s="89" t="s">
        <v>240</v>
      </c>
      <c r="F38" s="89" t="s">
        <v>240</v>
      </c>
      <c r="G38" s="89" t="s">
        <v>240</v>
      </c>
      <c r="H38" s="89" t="s">
        <v>240</v>
      </c>
      <c r="I38" s="89" t="s">
        <v>240</v>
      </c>
      <c r="J38" s="89" t="s">
        <v>240</v>
      </c>
      <c r="K38" s="89" t="s">
        <v>240</v>
      </c>
      <c r="L38" s="89">
        <v>33</v>
      </c>
      <c r="M38" s="88">
        <v>37.799999999999997</v>
      </c>
      <c r="N38" s="88">
        <v>36.6</v>
      </c>
      <c r="O38" s="88">
        <v>35.5</v>
      </c>
      <c r="P38" s="88">
        <v>37.5</v>
      </c>
      <c r="Q38" s="88">
        <v>39.6</v>
      </c>
      <c r="R38" s="88">
        <v>40.4</v>
      </c>
      <c r="S38" s="88">
        <v>34.9</v>
      </c>
      <c r="T38" s="88">
        <v>35.6</v>
      </c>
      <c r="U38" s="89">
        <v>39</v>
      </c>
      <c r="V38" s="89">
        <v>41</v>
      </c>
      <c r="W38" s="88">
        <v>40.299999999999997</v>
      </c>
      <c r="X38" s="88">
        <v>41.8</v>
      </c>
      <c r="Y38" s="88">
        <v>38.6</v>
      </c>
      <c r="Z38" s="88">
        <v>39.9</v>
      </c>
      <c r="AA38" s="88">
        <v>40.700000000000003</v>
      </c>
      <c r="AB38" s="88">
        <v>40.4</v>
      </c>
      <c r="AC38" s="88">
        <v>39.200000000000003</v>
      </c>
      <c r="AD38" s="88">
        <v>41.4</v>
      </c>
      <c r="AE38" s="88">
        <v>40.5</v>
      </c>
      <c r="AF38" s="88">
        <v>36.700000000000003</v>
      </c>
    </row>
    <row r="39" spans="1:32" x14ac:dyDescent="0.25">
      <c r="A39" s="87" t="s">
        <v>256</v>
      </c>
      <c r="B39" s="91" t="s">
        <v>240</v>
      </c>
      <c r="C39" s="91" t="s">
        <v>240</v>
      </c>
      <c r="D39" s="91" t="s">
        <v>240</v>
      </c>
      <c r="E39" s="91" t="s">
        <v>240</v>
      </c>
      <c r="F39" s="91" t="s">
        <v>240</v>
      </c>
      <c r="G39" s="91" t="s">
        <v>240</v>
      </c>
      <c r="H39" s="91" t="s">
        <v>240</v>
      </c>
      <c r="I39" s="91" t="s">
        <v>240</v>
      </c>
      <c r="J39" s="91" t="s">
        <v>240</v>
      </c>
      <c r="K39" s="91" t="s">
        <v>240</v>
      </c>
      <c r="L39" s="90">
        <v>86.3</v>
      </c>
      <c r="M39" s="90">
        <v>85.9</v>
      </c>
      <c r="N39" s="90">
        <v>87.8</v>
      </c>
      <c r="O39" s="90">
        <v>88.6</v>
      </c>
      <c r="P39" s="90">
        <v>87.2</v>
      </c>
      <c r="Q39" s="91">
        <v>88</v>
      </c>
      <c r="R39" s="90">
        <v>87.9</v>
      </c>
      <c r="S39" s="90">
        <v>87.2</v>
      </c>
      <c r="T39" s="90">
        <v>87.3</v>
      </c>
      <c r="U39" s="90">
        <v>86.7</v>
      </c>
      <c r="V39" s="90">
        <v>90.2</v>
      </c>
      <c r="W39" s="90">
        <v>91.9</v>
      </c>
      <c r="X39" s="90">
        <v>87.6</v>
      </c>
      <c r="Y39" s="90">
        <v>87.2</v>
      </c>
      <c r="Z39" s="90">
        <v>89.3</v>
      </c>
      <c r="AA39" s="90">
        <v>91.2</v>
      </c>
      <c r="AB39" s="90">
        <v>90.9</v>
      </c>
      <c r="AC39" s="90">
        <v>91.4</v>
      </c>
      <c r="AD39" s="90">
        <v>91.1</v>
      </c>
      <c r="AE39" s="90">
        <v>91.1</v>
      </c>
      <c r="AF39" s="90">
        <v>90.3</v>
      </c>
    </row>
    <row r="40" spans="1:32" x14ac:dyDescent="0.25">
      <c r="A40" s="87" t="s">
        <v>257</v>
      </c>
      <c r="B40" s="89" t="s">
        <v>240</v>
      </c>
      <c r="C40" s="89" t="s">
        <v>240</v>
      </c>
      <c r="D40" s="89" t="s">
        <v>240</v>
      </c>
      <c r="E40" s="89" t="s">
        <v>240</v>
      </c>
      <c r="F40" s="89" t="s">
        <v>240</v>
      </c>
      <c r="G40" s="88">
        <v>21.3</v>
      </c>
      <c r="H40" s="88">
        <v>23.4</v>
      </c>
      <c r="I40" s="88">
        <v>21.2</v>
      </c>
      <c r="J40" s="88">
        <v>23.2</v>
      </c>
      <c r="K40" s="88">
        <v>22.6</v>
      </c>
      <c r="L40" s="88">
        <v>22.6</v>
      </c>
      <c r="M40" s="88">
        <v>20.100000000000001</v>
      </c>
      <c r="N40" s="88">
        <v>22.5</v>
      </c>
      <c r="O40" s="89">
        <v>24</v>
      </c>
      <c r="P40" s="88">
        <v>21.3</v>
      </c>
      <c r="Q40" s="88">
        <v>19.5</v>
      </c>
      <c r="R40" s="88">
        <v>22.9</v>
      </c>
      <c r="S40" s="88">
        <v>28.2</v>
      </c>
      <c r="T40" s="88">
        <v>26.8</v>
      </c>
      <c r="U40" s="88">
        <v>24.8</v>
      </c>
      <c r="V40" s="88">
        <v>29.2</v>
      </c>
      <c r="W40" s="88">
        <v>29.8</v>
      </c>
      <c r="X40" s="88">
        <v>31.7</v>
      </c>
      <c r="Y40" s="88">
        <v>30.5</v>
      </c>
      <c r="Z40" s="88">
        <v>27.7</v>
      </c>
      <c r="AA40" s="89">
        <v>27</v>
      </c>
      <c r="AB40" s="88">
        <v>28.3</v>
      </c>
      <c r="AC40" s="88">
        <v>29.8</v>
      </c>
      <c r="AD40" s="88">
        <v>29.7</v>
      </c>
      <c r="AE40" s="88">
        <v>27.3</v>
      </c>
      <c r="AF40" s="88">
        <v>26.2</v>
      </c>
    </row>
    <row r="41" spans="1:32" x14ac:dyDescent="0.25">
      <c r="A41" s="87" t="s">
        <v>258</v>
      </c>
      <c r="B41" s="91" t="s">
        <v>240</v>
      </c>
      <c r="C41" s="91" t="s">
        <v>240</v>
      </c>
      <c r="D41" s="91" t="s">
        <v>240</v>
      </c>
      <c r="E41" s="91" t="s">
        <v>240</v>
      </c>
      <c r="F41" s="91" t="s">
        <v>240</v>
      </c>
      <c r="G41" s="91" t="s">
        <v>240</v>
      </c>
      <c r="H41" s="91" t="s">
        <v>240</v>
      </c>
      <c r="I41" s="91" t="s">
        <v>240</v>
      </c>
      <c r="J41" s="91" t="s">
        <v>240</v>
      </c>
      <c r="K41" s="91" t="s">
        <v>240</v>
      </c>
      <c r="L41" s="90">
        <v>43.1</v>
      </c>
      <c r="M41" s="90">
        <v>33.799999999999997</v>
      </c>
      <c r="N41" s="90">
        <v>38.9</v>
      </c>
      <c r="O41" s="90">
        <v>36.200000000000003</v>
      </c>
      <c r="P41" s="90">
        <v>50.5</v>
      </c>
      <c r="Q41" s="90">
        <v>50.2</v>
      </c>
      <c r="R41" s="90">
        <v>47.5</v>
      </c>
      <c r="S41" s="90">
        <v>50.7</v>
      </c>
      <c r="T41" s="91">
        <v>52</v>
      </c>
      <c r="U41" s="90">
        <v>61.1</v>
      </c>
      <c r="V41" s="90">
        <v>57.7</v>
      </c>
      <c r="W41" s="90">
        <v>62.4</v>
      </c>
      <c r="X41" s="90">
        <v>68.099999999999994</v>
      </c>
      <c r="Y41" s="90">
        <v>68.8</v>
      </c>
      <c r="Z41" s="91">
        <v>74</v>
      </c>
      <c r="AA41" s="90">
        <v>74.599999999999994</v>
      </c>
      <c r="AB41" s="90">
        <v>75.3</v>
      </c>
      <c r="AC41" s="90">
        <v>77.099999999999994</v>
      </c>
      <c r="AD41" s="90">
        <v>75.099999999999994</v>
      </c>
      <c r="AE41" s="90">
        <v>70.2</v>
      </c>
      <c r="AF41" s="90">
        <v>68.599999999999994</v>
      </c>
    </row>
    <row r="42" spans="1:32" x14ac:dyDescent="0.25">
      <c r="A42" s="87" t="s">
        <v>259</v>
      </c>
      <c r="B42" s="89" t="s">
        <v>240</v>
      </c>
      <c r="C42" s="89" t="s">
        <v>240</v>
      </c>
      <c r="D42" s="89" t="s">
        <v>240</v>
      </c>
      <c r="E42" s="89" t="s">
        <v>240</v>
      </c>
      <c r="F42" s="89" t="s">
        <v>240</v>
      </c>
      <c r="G42" s="89" t="s">
        <v>240</v>
      </c>
      <c r="H42" s="88">
        <v>62.6</v>
      </c>
      <c r="I42" s="88">
        <v>64.7</v>
      </c>
      <c r="J42" s="89">
        <v>67</v>
      </c>
      <c r="K42" s="88">
        <v>66.900000000000006</v>
      </c>
      <c r="L42" s="88">
        <v>68.900000000000006</v>
      </c>
      <c r="M42" s="88">
        <v>70.599999999999994</v>
      </c>
      <c r="N42" s="88">
        <v>71.2</v>
      </c>
      <c r="O42" s="88">
        <v>71.2</v>
      </c>
      <c r="P42" s="88">
        <v>70.5</v>
      </c>
      <c r="Q42" s="88">
        <v>72.599999999999994</v>
      </c>
      <c r="R42" s="88">
        <v>74.400000000000006</v>
      </c>
      <c r="S42" s="88">
        <v>75.2</v>
      </c>
      <c r="T42" s="88">
        <v>74.2</v>
      </c>
      <c r="U42" s="88">
        <v>73.400000000000006</v>
      </c>
      <c r="V42" s="88">
        <v>73.099999999999994</v>
      </c>
      <c r="W42" s="88">
        <v>73.3</v>
      </c>
      <c r="X42" s="88">
        <v>74.400000000000006</v>
      </c>
      <c r="Y42" s="88">
        <v>74.3</v>
      </c>
      <c r="Z42" s="88">
        <v>75.099999999999994</v>
      </c>
      <c r="AA42" s="89">
        <v>78</v>
      </c>
      <c r="AB42" s="88">
        <v>78.400000000000006</v>
      </c>
      <c r="AC42" s="88">
        <v>78.7</v>
      </c>
      <c r="AD42" s="88">
        <v>80.8</v>
      </c>
      <c r="AE42" s="88">
        <v>81.400000000000006</v>
      </c>
      <c r="AF42" s="88">
        <v>81.7</v>
      </c>
    </row>
    <row r="43" spans="1:32" x14ac:dyDescent="0.25">
      <c r="A43" s="87" t="s">
        <v>260</v>
      </c>
      <c r="B43" s="91" t="s">
        <v>240</v>
      </c>
      <c r="C43" s="91" t="s">
        <v>240</v>
      </c>
      <c r="D43" s="91" t="s">
        <v>240</v>
      </c>
      <c r="E43" s="91" t="s">
        <v>240</v>
      </c>
      <c r="F43" s="91" t="s">
        <v>240</v>
      </c>
      <c r="G43" s="90">
        <v>25.7</v>
      </c>
      <c r="H43" s="90">
        <v>26.3</v>
      </c>
      <c r="I43" s="90">
        <v>26.7</v>
      </c>
      <c r="J43" s="90">
        <v>28.1</v>
      </c>
      <c r="K43" s="90">
        <v>27.4</v>
      </c>
      <c r="L43" s="91">
        <v>33</v>
      </c>
      <c r="M43" s="90">
        <v>34.299999999999997</v>
      </c>
      <c r="N43" s="90">
        <v>33.1</v>
      </c>
      <c r="O43" s="90">
        <v>35.700000000000003</v>
      </c>
      <c r="P43" s="90">
        <v>35.799999999999997</v>
      </c>
      <c r="Q43" s="90">
        <v>36.700000000000003</v>
      </c>
      <c r="R43" s="90">
        <v>38.1</v>
      </c>
      <c r="S43" s="90">
        <v>38.4</v>
      </c>
      <c r="T43" s="90">
        <v>38.5</v>
      </c>
      <c r="U43" s="90">
        <v>38.200000000000003</v>
      </c>
      <c r="V43" s="90">
        <v>40.5</v>
      </c>
      <c r="W43" s="90">
        <v>40.4</v>
      </c>
      <c r="X43" s="91">
        <v>41</v>
      </c>
      <c r="Y43" s="90">
        <v>40.700000000000003</v>
      </c>
      <c r="Z43" s="90">
        <v>39.4</v>
      </c>
      <c r="AA43" s="90">
        <v>40.799999999999997</v>
      </c>
      <c r="AB43" s="90">
        <v>40.5</v>
      </c>
      <c r="AC43" s="90">
        <v>41.8</v>
      </c>
      <c r="AD43" s="91">
        <v>42</v>
      </c>
      <c r="AE43" s="90">
        <v>42.1</v>
      </c>
      <c r="AF43" s="90">
        <v>42.1</v>
      </c>
    </row>
    <row r="44" spans="1:32" x14ac:dyDescent="0.25">
      <c r="A44" s="87" t="s">
        <v>261</v>
      </c>
      <c r="B44" s="89" t="s">
        <v>240</v>
      </c>
      <c r="C44" s="89" t="s">
        <v>240</v>
      </c>
      <c r="D44" s="89" t="s">
        <v>240</v>
      </c>
      <c r="E44" s="89" t="s">
        <v>240</v>
      </c>
      <c r="F44" s="89" t="s">
        <v>240</v>
      </c>
      <c r="G44" s="89" t="s">
        <v>240</v>
      </c>
      <c r="H44" s="89" t="s">
        <v>240</v>
      </c>
      <c r="I44" s="89" t="s">
        <v>240</v>
      </c>
      <c r="J44" s="89" t="s">
        <v>240</v>
      </c>
      <c r="K44" s="89" t="s">
        <v>240</v>
      </c>
      <c r="L44" s="89">
        <v>12</v>
      </c>
      <c r="M44" s="88">
        <v>12.6</v>
      </c>
      <c r="N44" s="88">
        <v>14.1</v>
      </c>
      <c r="O44" s="88">
        <v>14.6</v>
      </c>
      <c r="P44" s="88">
        <v>15.3</v>
      </c>
      <c r="Q44" s="88">
        <v>15.2</v>
      </c>
      <c r="R44" s="88">
        <v>15.7</v>
      </c>
      <c r="S44" s="88">
        <v>16.8</v>
      </c>
      <c r="T44" s="88">
        <v>17.399999999999999</v>
      </c>
      <c r="U44" s="88">
        <v>15.6</v>
      </c>
      <c r="V44" s="89">
        <v>17</v>
      </c>
      <c r="W44" s="88">
        <v>15.5</v>
      </c>
      <c r="X44" s="88">
        <v>16.399999999999999</v>
      </c>
      <c r="Y44" s="88">
        <v>16.100000000000001</v>
      </c>
      <c r="Z44" s="88">
        <v>17.2</v>
      </c>
      <c r="AA44" s="88">
        <v>17.8</v>
      </c>
      <c r="AB44" s="88">
        <v>17.899999999999999</v>
      </c>
      <c r="AC44" s="88">
        <v>18.3</v>
      </c>
      <c r="AD44" s="88">
        <v>19.399999999999999</v>
      </c>
      <c r="AE44" s="88">
        <v>19.399999999999999</v>
      </c>
      <c r="AF44" s="88">
        <v>19.7</v>
      </c>
    </row>
    <row r="45" spans="1:32" x14ac:dyDescent="0.25">
      <c r="A45" s="87" t="s">
        <v>262</v>
      </c>
      <c r="B45" s="91" t="s">
        <v>240</v>
      </c>
      <c r="C45" s="91" t="s">
        <v>240</v>
      </c>
      <c r="D45" s="91" t="s">
        <v>240</v>
      </c>
      <c r="E45" s="91" t="s">
        <v>240</v>
      </c>
      <c r="F45" s="91" t="s">
        <v>240</v>
      </c>
      <c r="G45" s="90">
        <v>26.9</v>
      </c>
      <c r="H45" s="90">
        <v>24.9</v>
      </c>
      <c r="I45" s="90">
        <v>25.9</v>
      </c>
      <c r="J45" s="90">
        <v>26.9</v>
      </c>
      <c r="K45" s="90">
        <v>25.1</v>
      </c>
      <c r="L45" s="90">
        <v>24.6</v>
      </c>
      <c r="M45" s="90">
        <v>24.1</v>
      </c>
      <c r="N45" s="90">
        <v>25.2</v>
      </c>
      <c r="O45" s="90">
        <v>26.5</v>
      </c>
      <c r="P45" s="90">
        <v>25.2</v>
      </c>
      <c r="Q45" s="90">
        <v>25.9</v>
      </c>
      <c r="R45" s="90">
        <v>22.6</v>
      </c>
      <c r="S45" s="91">
        <v>22</v>
      </c>
      <c r="T45" s="90">
        <v>20.6</v>
      </c>
      <c r="U45" s="90">
        <v>21.9</v>
      </c>
      <c r="V45" s="90">
        <v>23.5</v>
      </c>
      <c r="W45" s="90">
        <v>24.2</v>
      </c>
      <c r="X45" s="90">
        <v>25.4</v>
      </c>
      <c r="Y45" s="90">
        <v>28.8</v>
      </c>
      <c r="Z45" s="90">
        <v>28.5</v>
      </c>
      <c r="AA45" s="90">
        <v>30.3</v>
      </c>
      <c r="AB45" s="90">
        <v>32.1</v>
      </c>
      <c r="AC45" s="90">
        <v>31.1</v>
      </c>
      <c r="AD45" s="90">
        <v>31.3</v>
      </c>
      <c r="AE45" s="90">
        <v>30.6</v>
      </c>
      <c r="AF45" s="90">
        <v>28.2</v>
      </c>
    </row>
    <row r="46" spans="1:32" x14ac:dyDescent="0.25">
      <c r="A46" s="87" t="s">
        <v>263</v>
      </c>
      <c r="B46" s="89" t="s">
        <v>240</v>
      </c>
      <c r="C46" s="89" t="s">
        <v>240</v>
      </c>
      <c r="D46" s="89" t="s">
        <v>240</v>
      </c>
      <c r="E46" s="89" t="s">
        <v>240</v>
      </c>
      <c r="F46" s="88">
        <v>8.5</v>
      </c>
      <c r="G46" s="88">
        <v>9.4</v>
      </c>
      <c r="H46" s="88">
        <v>11.9</v>
      </c>
      <c r="I46" s="89">
        <v>13</v>
      </c>
      <c r="J46" s="88">
        <v>11.1</v>
      </c>
      <c r="K46" s="88">
        <v>9.8000000000000007</v>
      </c>
      <c r="L46" s="88">
        <v>13.2</v>
      </c>
      <c r="M46" s="88">
        <v>9.6</v>
      </c>
      <c r="N46" s="89">
        <v>11</v>
      </c>
      <c r="O46" s="88">
        <v>11.9</v>
      </c>
      <c r="P46" s="88">
        <v>12.3</v>
      </c>
      <c r="Q46" s="88">
        <v>11.7</v>
      </c>
      <c r="R46" s="88">
        <v>11.5</v>
      </c>
      <c r="S46" s="88">
        <v>11.1</v>
      </c>
      <c r="T46" s="88">
        <v>10.199999999999999</v>
      </c>
      <c r="U46" s="88">
        <v>8.6999999999999993</v>
      </c>
      <c r="V46" s="88">
        <v>12.1</v>
      </c>
      <c r="W46" s="88">
        <v>9.1999999999999993</v>
      </c>
      <c r="X46" s="88">
        <v>9.6999999999999993</v>
      </c>
      <c r="Y46" s="88">
        <v>9.1999999999999993</v>
      </c>
      <c r="Z46" s="88">
        <v>9.3000000000000007</v>
      </c>
      <c r="AA46" s="88">
        <v>9.1999999999999993</v>
      </c>
      <c r="AB46" s="88">
        <v>9.9</v>
      </c>
      <c r="AC46" s="88">
        <v>10.7</v>
      </c>
      <c r="AD46" s="88">
        <v>10.6</v>
      </c>
      <c r="AE46" s="88">
        <v>9.5</v>
      </c>
      <c r="AF46" s="88">
        <v>9.1</v>
      </c>
    </row>
    <row r="47" spans="1:32" x14ac:dyDescent="0.25">
      <c r="A47" s="87" t="s">
        <v>264</v>
      </c>
      <c r="B47" s="91" t="s">
        <v>240</v>
      </c>
      <c r="C47" s="91" t="s">
        <v>240</v>
      </c>
      <c r="D47" s="91" t="s">
        <v>240</v>
      </c>
      <c r="E47" s="91" t="s">
        <v>240</v>
      </c>
      <c r="F47" s="91" t="s">
        <v>240</v>
      </c>
      <c r="G47" s="90">
        <v>28.3</v>
      </c>
      <c r="H47" s="90">
        <v>27.6</v>
      </c>
      <c r="I47" s="90">
        <v>28.1</v>
      </c>
      <c r="J47" s="90">
        <v>27.6</v>
      </c>
      <c r="K47" s="91">
        <v>30</v>
      </c>
      <c r="L47" s="90">
        <v>28.2</v>
      </c>
      <c r="M47" s="90">
        <v>32.299999999999997</v>
      </c>
      <c r="N47" s="90">
        <v>31.7</v>
      </c>
      <c r="O47" s="90">
        <v>32.299999999999997</v>
      </c>
      <c r="P47" s="90">
        <v>34.1</v>
      </c>
      <c r="Q47" s="90">
        <v>32.9</v>
      </c>
      <c r="R47" s="90">
        <v>32.4</v>
      </c>
      <c r="S47" s="90">
        <v>36.1</v>
      </c>
      <c r="T47" s="90">
        <v>37.4</v>
      </c>
      <c r="U47" s="90">
        <v>35.4</v>
      </c>
      <c r="V47" s="90">
        <v>37.799999999999997</v>
      </c>
      <c r="W47" s="90">
        <v>40.799999999999997</v>
      </c>
      <c r="X47" s="90">
        <v>43.1</v>
      </c>
      <c r="Y47" s="90">
        <v>44.3</v>
      </c>
      <c r="Z47" s="90">
        <v>42.2</v>
      </c>
      <c r="AA47" s="90">
        <v>44.2</v>
      </c>
      <c r="AB47" s="90">
        <v>47.2</v>
      </c>
      <c r="AC47" s="90">
        <v>47.4</v>
      </c>
      <c r="AD47" s="90">
        <v>46.8</v>
      </c>
      <c r="AE47" s="91">
        <v>48</v>
      </c>
      <c r="AF47" s="90">
        <v>46.2</v>
      </c>
    </row>
    <row r="48" spans="1:32" x14ac:dyDescent="0.25">
      <c r="A48" s="87" t="s">
        <v>265</v>
      </c>
      <c r="B48" s="89" t="s">
        <v>240</v>
      </c>
      <c r="C48" s="89" t="s">
        <v>240</v>
      </c>
      <c r="D48" s="89" t="s">
        <v>240</v>
      </c>
      <c r="E48" s="89" t="s">
        <v>240</v>
      </c>
      <c r="F48" s="89" t="s">
        <v>240</v>
      </c>
      <c r="G48" s="89" t="s">
        <v>240</v>
      </c>
      <c r="H48" s="89" t="s">
        <v>240</v>
      </c>
      <c r="I48" s="89" t="s">
        <v>240</v>
      </c>
      <c r="J48" s="88">
        <v>33.299999999999997</v>
      </c>
      <c r="K48" s="88">
        <v>35.799999999999997</v>
      </c>
      <c r="L48" s="88">
        <v>40.299999999999997</v>
      </c>
      <c r="M48" s="88">
        <v>40.1</v>
      </c>
      <c r="N48" s="88">
        <v>39.299999999999997</v>
      </c>
      <c r="O48" s="88">
        <v>41.6</v>
      </c>
      <c r="P48" s="88">
        <v>41.1</v>
      </c>
      <c r="Q48" s="89">
        <v>38</v>
      </c>
      <c r="R48" s="88">
        <v>40.6</v>
      </c>
      <c r="S48" s="88">
        <v>42.6</v>
      </c>
      <c r="T48" s="88">
        <v>38.799999999999997</v>
      </c>
      <c r="U48" s="88">
        <v>38.5</v>
      </c>
      <c r="V48" s="88">
        <v>42.2</v>
      </c>
      <c r="W48" s="88">
        <v>41.8</v>
      </c>
      <c r="X48" s="88">
        <v>44.2</v>
      </c>
      <c r="Y48" s="88">
        <v>45.8</v>
      </c>
      <c r="Z48" s="89">
        <v>42</v>
      </c>
      <c r="AA48" s="88">
        <v>42.4</v>
      </c>
      <c r="AB48" s="88">
        <v>42.5</v>
      </c>
      <c r="AC48" s="88">
        <v>42.9</v>
      </c>
      <c r="AD48" s="89">
        <v>43</v>
      </c>
      <c r="AE48" s="89">
        <v>44</v>
      </c>
      <c r="AF48" s="88">
        <v>42.8</v>
      </c>
    </row>
    <row r="49" spans="1:32" x14ac:dyDescent="0.25">
      <c r="A49" s="87" t="s">
        <v>266</v>
      </c>
      <c r="B49" s="91" t="s">
        <v>240</v>
      </c>
      <c r="C49" s="91" t="s">
        <v>240</v>
      </c>
      <c r="D49" s="91" t="s">
        <v>240</v>
      </c>
      <c r="E49" s="91" t="s">
        <v>240</v>
      </c>
      <c r="F49" s="91" t="s">
        <v>240</v>
      </c>
      <c r="G49" s="91" t="s">
        <v>240</v>
      </c>
      <c r="H49" s="91" t="s">
        <v>240</v>
      </c>
      <c r="I49" s="91" t="s">
        <v>240</v>
      </c>
      <c r="J49" s="91" t="s">
        <v>240</v>
      </c>
      <c r="K49" s="91" t="s">
        <v>240</v>
      </c>
      <c r="L49" s="91">
        <v>27</v>
      </c>
      <c r="M49" s="90">
        <v>27.8</v>
      </c>
      <c r="N49" s="90">
        <v>27.8</v>
      </c>
      <c r="O49" s="91">
        <v>30</v>
      </c>
      <c r="P49" s="91">
        <v>29</v>
      </c>
      <c r="Q49" s="90">
        <v>27.8</v>
      </c>
      <c r="R49" s="91">
        <v>28</v>
      </c>
      <c r="S49" s="90">
        <v>27.4</v>
      </c>
      <c r="T49" s="90">
        <v>27.8</v>
      </c>
      <c r="U49" s="90">
        <v>25.6</v>
      </c>
      <c r="V49" s="90">
        <v>26.9</v>
      </c>
      <c r="W49" s="90">
        <v>26.9</v>
      </c>
      <c r="X49" s="90">
        <v>25.2</v>
      </c>
      <c r="Y49" s="90">
        <v>23.6</v>
      </c>
      <c r="Z49" s="90">
        <v>26.9</v>
      </c>
      <c r="AA49" s="90">
        <v>25.8</v>
      </c>
      <c r="AB49" s="90">
        <v>26.2</v>
      </c>
      <c r="AC49" s="91">
        <v>25</v>
      </c>
      <c r="AD49" s="90">
        <v>25.1</v>
      </c>
      <c r="AE49" s="90">
        <v>25.4</v>
      </c>
      <c r="AF49" s="91">
        <v>24</v>
      </c>
    </row>
    <row r="50" spans="1:32" x14ac:dyDescent="0.25">
      <c r="A50" s="87" t="s">
        <v>267</v>
      </c>
      <c r="B50" s="89" t="s">
        <v>240</v>
      </c>
      <c r="C50" s="89" t="s">
        <v>240</v>
      </c>
      <c r="D50" s="89" t="s">
        <v>240</v>
      </c>
      <c r="E50" s="89" t="s">
        <v>240</v>
      </c>
      <c r="F50" s="89" t="s">
        <v>240</v>
      </c>
      <c r="G50" s="89" t="s">
        <v>240</v>
      </c>
      <c r="H50" s="89" t="s">
        <v>240</v>
      </c>
      <c r="I50" s="89" t="s">
        <v>240</v>
      </c>
      <c r="J50" s="88">
        <v>26.4</v>
      </c>
      <c r="K50" s="88">
        <v>27.2</v>
      </c>
      <c r="L50" s="88">
        <v>28.3</v>
      </c>
      <c r="M50" s="88">
        <v>27.6</v>
      </c>
      <c r="N50" s="88">
        <v>27.9</v>
      </c>
      <c r="O50" s="88">
        <v>29.1</v>
      </c>
      <c r="P50" s="88">
        <v>28.5</v>
      </c>
      <c r="Q50" s="88">
        <v>26.8</v>
      </c>
      <c r="R50" s="88">
        <v>27.7</v>
      </c>
      <c r="S50" s="88">
        <v>26.8</v>
      </c>
      <c r="T50" s="88">
        <v>27.6</v>
      </c>
      <c r="U50" s="88">
        <v>26.8</v>
      </c>
      <c r="V50" s="88">
        <v>27.6</v>
      </c>
      <c r="W50" s="88">
        <v>26.9</v>
      </c>
      <c r="X50" s="88">
        <v>26.3</v>
      </c>
      <c r="Y50" s="88">
        <v>24.9</v>
      </c>
      <c r="Z50" s="88">
        <v>25.4</v>
      </c>
      <c r="AA50" s="88">
        <v>25.7</v>
      </c>
      <c r="AB50" s="88">
        <v>26.5</v>
      </c>
      <c r="AC50" s="88">
        <v>25.5</v>
      </c>
      <c r="AD50" s="88">
        <v>26.8</v>
      </c>
      <c r="AE50" s="89">
        <v>25</v>
      </c>
      <c r="AF50" s="88">
        <v>23.6</v>
      </c>
    </row>
    <row r="53" spans="1:32" x14ac:dyDescent="0.25">
      <c r="A53" s="83" t="s">
        <v>218</v>
      </c>
      <c r="B53" s="82" t="s">
        <v>57</v>
      </c>
    </row>
    <row r="54" spans="1:32" x14ac:dyDescent="0.25">
      <c r="A54" s="83" t="s">
        <v>221</v>
      </c>
      <c r="B54" s="82" t="s">
        <v>308</v>
      </c>
    </row>
    <row r="55" spans="1:32" x14ac:dyDescent="0.25">
      <c r="A55" s="83" t="s">
        <v>222</v>
      </c>
      <c r="B55" s="82" t="s">
        <v>78</v>
      </c>
    </row>
    <row r="57" spans="1:32" x14ac:dyDescent="0.25">
      <c r="A57" s="84" t="s">
        <v>224</v>
      </c>
      <c r="B57" s="92" t="s">
        <v>287</v>
      </c>
      <c r="C57" s="92" t="s">
        <v>288</v>
      </c>
      <c r="D57" s="92" t="s">
        <v>289</v>
      </c>
      <c r="E57" s="92" t="s">
        <v>290</v>
      </c>
      <c r="F57" s="92" t="s">
        <v>291</v>
      </c>
      <c r="G57" s="92" t="s">
        <v>292</v>
      </c>
      <c r="H57" s="92" t="s">
        <v>293</v>
      </c>
      <c r="I57" s="92" t="s">
        <v>294</v>
      </c>
      <c r="J57" s="92" t="s">
        <v>295</v>
      </c>
      <c r="K57" s="92" t="s">
        <v>296</v>
      </c>
      <c r="L57" s="92" t="s">
        <v>297</v>
      </c>
      <c r="M57" s="92" t="s">
        <v>298</v>
      </c>
      <c r="N57" s="92" t="s">
        <v>299</v>
      </c>
      <c r="O57" s="92" t="s">
        <v>300</v>
      </c>
      <c r="P57" s="92" t="s">
        <v>301</v>
      </c>
      <c r="Q57" s="92" t="s">
        <v>302</v>
      </c>
      <c r="R57" s="92" t="s">
        <v>303</v>
      </c>
      <c r="S57" s="92" t="s">
        <v>304</v>
      </c>
      <c r="T57" s="92" t="s">
        <v>305</v>
      </c>
      <c r="U57" s="92" t="s">
        <v>306</v>
      </c>
      <c r="V57" s="92" t="s">
        <v>225</v>
      </c>
      <c r="W57" s="92" t="s">
        <v>226</v>
      </c>
      <c r="X57" s="92" t="s">
        <v>227</v>
      </c>
      <c r="Y57" s="92" t="s">
        <v>228</v>
      </c>
      <c r="Z57" s="92" t="s">
        <v>229</v>
      </c>
      <c r="AA57" s="107" t="s">
        <v>230</v>
      </c>
      <c r="AB57" s="107" t="s">
        <v>231</v>
      </c>
      <c r="AC57" s="107" t="s">
        <v>232</v>
      </c>
      <c r="AD57" s="107" t="s">
        <v>233</v>
      </c>
      <c r="AE57" s="107" t="s">
        <v>234</v>
      </c>
      <c r="AF57" s="92" t="s">
        <v>235</v>
      </c>
    </row>
    <row r="58" spans="1:32" x14ac:dyDescent="0.25">
      <c r="A58" s="85" t="s">
        <v>237</v>
      </c>
      <c r="B58" s="86" t="s">
        <v>238</v>
      </c>
      <c r="C58" s="86" t="s">
        <v>238</v>
      </c>
      <c r="D58" s="86" t="s">
        <v>238</v>
      </c>
      <c r="E58" s="86" t="s">
        <v>238</v>
      </c>
      <c r="F58" s="86" t="s">
        <v>238</v>
      </c>
      <c r="G58" s="86" t="s">
        <v>238</v>
      </c>
      <c r="H58" s="86" t="s">
        <v>238</v>
      </c>
      <c r="I58" s="86" t="s">
        <v>238</v>
      </c>
      <c r="J58" s="86" t="s">
        <v>238</v>
      </c>
      <c r="K58" s="86" t="s">
        <v>238</v>
      </c>
      <c r="L58" s="86" t="s">
        <v>238</v>
      </c>
      <c r="M58" s="86" t="s">
        <v>238</v>
      </c>
      <c r="N58" s="86" t="s">
        <v>238</v>
      </c>
      <c r="O58" s="86" t="s">
        <v>238</v>
      </c>
      <c r="P58" s="86" t="s">
        <v>238</v>
      </c>
      <c r="Q58" s="86" t="s">
        <v>238</v>
      </c>
      <c r="R58" s="86" t="s">
        <v>238</v>
      </c>
      <c r="S58" s="86" t="s">
        <v>238</v>
      </c>
      <c r="T58" s="86" t="s">
        <v>238</v>
      </c>
      <c r="U58" s="86" t="s">
        <v>238</v>
      </c>
      <c r="V58" s="86" t="s">
        <v>238</v>
      </c>
      <c r="W58" s="86" t="s">
        <v>238</v>
      </c>
      <c r="X58" s="86" t="s">
        <v>238</v>
      </c>
      <c r="Y58" s="86" t="s">
        <v>238</v>
      </c>
      <c r="Z58" s="86" t="s">
        <v>238</v>
      </c>
      <c r="AA58" s="86" t="s">
        <v>238</v>
      </c>
      <c r="AB58" s="86" t="s">
        <v>238</v>
      </c>
      <c r="AC58" s="86" t="s">
        <v>238</v>
      </c>
      <c r="AD58" s="86" t="s">
        <v>238</v>
      </c>
      <c r="AE58" s="86" t="s">
        <v>238</v>
      </c>
      <c r="AF58" s="86" t="s">
        <v>238</v>
      </c>
    </row>
    <row r="59" spans="1:32" x14ac:dyDescent="0.25">
      <c r="A59" s="87" t="s">
        <v>239</v>
      </c>
      <c r="B59" s="91" t="s">
        <v>240</v>
      </c>
      <c r="C59" s="91" t="s">
        <v>240</v>
      </c>
      <c r="D59" s="91" t="s">
        <v>240</v>
      </c>
      <c r="E59" s="91" t="s">
        <v>240</v>
      </c>
      <c r="F59" s="91" t="s">
        <v>240</v>
      </c>
      <c r="G59" s="91" t="s">
        <v>240</v>
      </c>
      <c r="H59" s="91" t="s">
        <v>240</v>
      </c>
      <c r="I59" s="91" t="s">
        <v>240</v>
      </c>
      <c r="J59" s="91" t="s">
        <v>240</v>
      </c>
      <c r="K59" s="91" t="s">
        <v>240</v>
      </c>
      <c r="L59" s="90">
        <v>9.5</v>
      </c>
      <c r="M59" s="90">
        <v>9.9</v>
      </c>
      <c r="N59" s="90">
        <v>10.4</v>
      </c>
      <c r="O59" s="90">
        <v>11.1</v>
      </c>
      <c r="P59" s="91">
        <v>10</v>
      </c>
      <c r="Q59" s="90">
        <v>10.5</v>
      </c>
      <c r="R59" s="91">
        <v>11</v>
      </c>
      <c r="S59" s="90">
        <v>11.5</v>
      </c>
      <c r="T59" s="91">
        <v>11</v>
      </c>
      <c r="U59" s="90">
        <v>9.5</v>
      </c>
      <c r="V59" s="90">
        <v>10.199999999999999</v>
      </c>
      <c r="W59" s="90">
        <v>10.199999999999999</v>
      </c>
      <c r="X59" s="90">
        <v>10.6</v>
      </c>
      <c r="Y59" s="90">
        <v>10.5</v>
      </c>
      <c r="Z59" s="90">
        <v>10.6</v>
      </c>
      <c r="AA59" s="90">
        <v>11.2</v>
      </c>
      <c r="AB59" s="90">
        <v>11.4</v>
      </c>
      <c r="AC59" s="90">
        <v>11.4</v>
      </c>
      <c r="AD59" s="90">
        <v>12.5</v>
      </c>
      <c r="AE59" s="90">
        <v>12.4</v>
      </c>
      <c r="AF59" s="91">
        <v>12</v>
      </c>
    </row>
    <row r="60" spans="1:32" x14ac:dyDescent="0.25">
      <c r="A60" s="87" t="s">
        <v>241</v>
      </c>
      <c r="B60" s="88">
        <v>43.8</v>
      </c>
      <c r="C60" s="88">
        <v>45.9</v>
      </c>
      <c r="D60" s="88">
        <v>42.9</v>
      </c>
      <c r="E60" s="88">
        <v>43.4</v>
      </c>
      <c r="F60" s="88">
        <v>47.7</v>
      </c>
      <c r="G60" s="89">
        <v>49</v>
      </c>
      <c r="H60" s="88">
        <v>47.7</v>
      </c>
      <c r="I60" s="88">
        <v>48.7</v>
      </c>
      <c r="J60" s="88">
        <v>52.2</v>
      </c>
      <c r="K60" s="88">
        <v>50.5</v>
      </c>
      <c r="L60" s="88">
        <v>53.6</v>
      </c>
      <c r="M60" s="89">
        <v>54</v>
      </c>
      <c r="N60" s="88">
        <v>51.2</v>
      </c>
      <c r="O60" s="88">
        <v>51.4</v>
      </c>
      <c r="P60" s="88">
        <v>51.3</v>
      </c>
      <c r="Q60" s="89">
        <v>53</v>
      </c>
      <c r="R60" s="88">
        <v>55.7</v>
      </c>
      <c r="S60" s="88">
        <v>56.6</v>
      </c>
      <c r="T60" s="88">
        <v>56.6</v>
      </c>
      <c r="U60" s="88">
        <v>55.5</v>
      </c>
      <c r="V60" s="88">
        <v>57.4</v>
      </c>
      <c r="W60" s="88">
        <v>55.6</v>
      </c>
      <c r="X60" s="88">
        <v>58.9</v>
      </c>
      <c r="Y60" s="88">
        <v>56.8</v>
      </c>
      <c r="Z60" s="89">
        <v>56</v>
      </c>
      <c r="AA60" s="88">
        <v>56.5</v>
      </c>
      <c r="AB60" s="88">
        <v>61.2</v>
      </c>
      <c r="AC60" s="89">
        <v>58</v>
      </c>
      <c r="AD60" s="88">
        <v>62.9</v>
      </c>
      <c r="AE60" s="89">
        <v>62</v>
      </c>
      <c r="AF60" s="88">
        <v>65.7</v>
      </c>
    </row>
    <row r="61" spans="1:32" x14ac:dyDescent="0.25">
      <c r="A61" s="87" t="s">
        <v>242</v>
      </c>
      <c r="B61" s="91" t="s">
        <v>240</v>
      </c>
      <c r="C61" s="91" t="s">
        <v>240</v>
      </c>
      <c r="D61" s="91" t="s">
        <v>240</v>
      </c>
      <c r="E61" s="91" t="s">
        <v>240</v>
      </c>
      <c r="F61" s="91" t="s">
        <v>240</v>
      </c>
      <c r="G61" s="91" t="s">
        <v>240</v>
      </c>
      <c r="H61" s="91" t="s">
        <v>240</v>
      </c>
      <c r="I61" s="91" t="s">
        <v>240</v>
      </c>
      <c r="J61" s="91" t="s">
        <v>240</v>
      </c>
      <c r="K61" s="91" t="s">
        <v>240</v>
      </c>
      <c r="L61" s="90">
        <v>7.7</v>
      </c>
      <c r="M61" s="91">
        <v>7</v>
      </c>
      <c r="N61" s="90">
        <v>7.2</v>
      </c>
      <c r="O61" s="90">
        <v>9.1999999999999993</v>
      </c>
      <c r="P61" s="90">
        <v>8.1</v>
      </c>
      <c r="Q61" s="90">
        <v>9.1</v>
      </c>
      <c r="R61" s="90">
        <v>9.5</v>
      </c>
      <c r="S61" s="90">
        <v>16.3</v>
      </c>
      <c r="T61" s="90">
        <v>11.9</v>
      </c>
      <c r="U61" s="90">
        <v>11.4</v>
      </c>
      <c r="V61" s="91">
        <v>10</v>
      </c>
      <c r="W61" s="90">
        <v>10.7</v>
      </c>
      <c r="X61" s="90">
        <v>11.5</v>
      </c>
      <c r="Y61" s="90">
        <v>9.6999999999999993</v>
      </c>
      <c r="Z61" s="90">
        <v>9.3000000000000007</v>
      </c>
      <c r="AA61" s="90">
        <v>11.8</v>
      </c>
      <c r="AB61" s="90">
        <v>11.7</v>
      </c>
      <c r="AC61" s="90">
        <v>12.1</v>
      </c>
      <c r="AD61" s="90">
        <v>11.7</v>
      </c>
      <c r="AE61" s="90">
        <v>12.8</v>
      </c>
      <c r="AF61" s="90">
        <v>16.600000000000001</v>
      </c>
    </row>
    <row r="62" spans="1:32" x14ac:dyDescent="0.25">
      <c r="A62" s="87" t="s">
        <v>243</v>
      </c>
      <c r="B62" s="89" t="s">
        <v>240</v>
      </c>
      <c r="C62" s="89" t="s">
        <v>240</v>
      </c>
      <c r="D62" s="89" t="s">
        <v>240</v>
      </c>
      <c r="E62" s="88">
        <v>8.5</v>
      </c>
      <c r="F62" s="88">
        <v>8.6</v>
      </c>
      <c r="G62" s="88">
        <v>9.1999999999999993</v>
      </c>
      <c r="H62" s="88">
        <v>9.9</v>
      </c>
      <c r="I62" s="88">
        <v>10.8</v>
      </c>
      <c r="J62" s="88">
        <v>12.2</v>
      </c>
      <c r="K62" s="88">
        <v>12.7</v>
      </c>
      <c r="L62" s="88">
        <v>14.9</v>
      </c>
      <c r="M62" s="88">
        <v>14.6</v>
      </c>
      <c r="N62" s="88">
        <v>16.2</v>
      </c>
      <c r="O62" s="88">
        <v>18.5</v>
      </c>
      <c r="P62" s="89">
        <v>18</v>
      </c>
      <c r="Q62" s="88">
        <v>19.8</v>
      </c>
      <c r="R62" s="88">
        <v>21.9</v>
      </c>
      <c r="S62" s="88">
        <v>21.7</v>
      </c>
      <c r="T62" s="88">
        <v>21.3</v>
      </c>
      <c r="U62" s="88">
        <v>22.7</v>
      </c>
      <c r="V62" s="88">
        <v>25.2</v>
      </c>
      <c r="W62" s="88">
        <v>23.3</v>
      </c>
      <c r="X62" s="88">
        <v>25.8</v>
      </c>
      <c r="Y62" s="88">
        <v>26.8</v>
      </c>
      <c r="Z62" s="88">
        <v>25.3</v>
      </c>
      <c r="AA62" s="88">
        <v>28.8</v>
      </c>
      <c r="AB62" s="88">
        <v>26.5</v>
      </c>
      <c r="AC62" s="88">
        <v>27.7</v>
      </c>
      <c r="AD62" s="88">
        <v>27.7</v>
      </c>
      <c r="AE62" s="89">
        <v>25</v>
      </c>
      <c r="AF62" s="89">
        <v>22</v>
      </c>
    </row>
    <row r="63" spans="1:32" x14ac:dyDescent="0.25">
      <c r="A63" s="87" t="s">
        <v>244</v>
      </c>
      <c r="B63" s="91" t="s">
        <v>240</v>
      </c>
      <c r="C63" s="91" t="s">
        <v>240</v>
      </c>
      <c r="D63" s="91" t="s">
        <v>240</v>
      </c>
      <c r="E63" s="91">
        <v>19</v>
      </c>
      <c r="F63" s="90">
        <v>21.2</v>
      </c>
      <c r="G63" s="91">
        <v>22</v>
      </c>
      <c r="H63" s="90">
        <v>21.8</v>
      </c>
      <c r="I63" s="90">
        <v>23.2</v>
      </c>
      <c r="J63" s="90">
        <v>24.3</v>
      </c>
      <c r="K63" s="90">
        <v>25.4</v>
      </c>
      <c r="L63" s="90">
        <v>26.1</v>
      </c>
      <c r="M63" s="90">
        <v>28.2</v>
      </c>
      <c r="N63" s="90">
        <v>26.4</v>
      </c>
      <c r="O63" s="90">
        <v>29.9</v>
      </c>
      <c r="P63" s="90">
        <v>30.1</v>
      </c>
      <c r="Q63" s="90">
        <v>30.1</v>
      </c>
      <c r="R63" s="90">
        <v>31.2</v>
      </c>
      <c r="S63" s="91">
        <v>31</v>
      </c>
      <c r="T63" s="90">
        <v>30.5</v>
      </c>
      <c r="U63" s="90">
        <v>25.7</v>
      </c>
      <c r="V63" s="91">
        <v>28</v>
      </c>
      <c r="W63" s="90">
        <v>27.9</v>
      </c>
      <c r="X63" s="90">
        <v>27.9</v>
      </c>
      <c r="Y63" s="90">
        <v>28.9</v>
      </c>
      <c r="Z63" s="90">
        <v>28.4</v>
      </c>
      <c r="AA63" s="90">
        <v>28.3</v>
      </c>
      <c r="AB63" s="91">
        <v>28</v>
      </c>
      <c r="AC63" s="90">
        <v>29.2</v>
      </c>
      <c r="AD63" s="91">
        <v>36</v>
      </c>
      <c r="AE63" s="90">
        <v>31.5</v>
      </c>
      <c r="AF63" s="90">
        <v>30.5</v>
      </c>
    </row>
    <row r="64" spans="1:32" x14ac:dyDescent="0.25">
      <c r="A64" s="87" t="s">
        <v>307</v>
      </c>
      <c r="B64" s="89" t="s">
        <v>240</v>
      </c>
      <c r="C64" s="89" t="s">
        <v>240</v>
      </c>
      <c r="D64" s="89" t="s">
        <v>240</v>
      </c>
      <c r="E64" s="89" t="s">
        <v>240</v>
      </c>
      <c r="F64" s="89" t="s">
        <v>240</v>
      </c>
      <c r="G64" s="89" t="s">
        <v>240</v>
      </c>
      <c r="H64" s="89" t="s">
        <v>240</v>
      </c>
      <c r="I64" s="89" t="s">
        <v>240</v>
      </c>
      <c r="J64" s="89" t="s">
        <v>240</v>
      </c>
      <c r="K64" s="89" t="s">
        <v>240</v>
      </c>
      <c r="L64" s="88">
        <v>26.3</v>
      </c>
      <c r="M64" s="88">
        <v>26.9</v>
      </c>
      <c r="N64" s="88">
        <v>28.6</v>
      </c>
      <c r="O64" s="88">
        <v>31.4</v>
      </c>
      <c r="P64" s="88">
        <v>27.2</v>
      </c>
      <c r="Q64" s="88">
        <v>28.8</v>
      </c>
      <c r="R64" s="88">
        <v>31.6</v>
      </c>
      <c r="S64" s="88">
        <v>31.5</v>
      </c>
      <c r="T64" s="88">
        <v>31.3</v>
      </c>
      <c r="U64" s="88">
        <v>30.7</v>
      </c>
      <c r="V64" s="89">
        <v>34</v>
      </c>
      <c r="W64" s="89">
        <v>33</v>
      </c>
      <c r="X64" s="88">
        <v>32.700000000000003</v>
      </c>
      <c r="Y64" s="88">
        <v>34.200000000000003</v>
      </c>
      <c r="Z64" s="88">
        <v>32.1</v>
      </c>
      <c r="AA64" s="89">
        <v>35</v>
      </c>
      <c r="AB64" s="88">
        <v>35.9</v>
      </c>
      <c r="AC64" s="88">
        <v>35.6</v>
      </c>
      <c r="AD64" s="88">
        <v>38.5</v>
      </c>
      <c r="AE64" s="88">
        <v>36.200000000000003</v>
      </c>
      <c r="AF64" s="88">
        <v>36.9</v>
      </c>
    </row>
    <row r="65" spans="1:32" x14ac:dyDescent="0.25">
      <c r="A65" s="87" t="s">
        <v>246</v>
      </c>
      <c r="B65" s="91" t="s">
        <v>240</v>
      </c>
      <c r="C65" s="91" t="s">
        <v>240</v>
      </c>
      <c r="D65" s="91" t="s">
        <v>240</v>
      </c>
      <c r="E65" s="91" t="s">
        <v>240</v>
      </c>
      <c r="F65" s="91" t="s">
        <v>240</v>
      </c>
      <c r="G65" s="91" t="s">
        <v>240</v>
      </c>
      <c r="H65" s="91" t="s">
        <v>240</v>
      </c>
      <c r="I65" s="91" t="s">
        <v>240</v>
      </c>
      <c r="J65" s="91" t="s">
        <v>240</v>
      </c>
      <c r="K65" s="91" t="s">
        <v>240</v>
      </c>
      <c r="L65" s="90">
        <v>12.7</v>
      </c>
      <c r="M65" s="90">
        <v>14.3</v>
      </c>
      <c r="N65" s="90">
        <v>17.899999999999999</v>
      </c>
      <c r="O65" s="91">
        <v>22</v>
      </c>
      <c r="P65" s="90">
        <v>30.2</v>
      </c>
      <c r="Q65" s="90">
        <v>31.7</v>
      </c>
      <c r="R65" s="90">
        <v>39.200000000000003</v>
      </c>
      <c r="S65" s="91">
        <v>36</v>
      </c>
      <c r="T65" s="91">
        <v>29</v>
      </c>
      <c r="U65" s="90">
        <v>22.8</v>
      </c>
      <c r="V65" s="90">
        <v>22.9</v>
      </c>
      <c r="W65" s="90">
        <v>23.8</v>
      </c>
      <c r="X65" s="90">
        <v>21.3</v>
      </c>
      <c r="Y65" s="91">
        <v>23</v>
      </c>
      <c r="Z65" s="91">
        <v>22</v>
      </c>
      <c r="AA65" s="91">
        <v>19</v>
      </c>
      <c r="AB65" s="90">
        <v>22.2</v>
      </c>
      <c r="AC65" s="90">
        <v>20.7</v>
      </c>
      <c r="AD65" s="90">
        <v>22.3</v>
      </c>
      <c r="AE65" s="90">
        <v>20.7</v>
      </c>
      <c r="AF65" s="90">
        <v>21.8</v>
      </c>
    </row>
    <row r="66" spans="1:32" x14ac:dyDescent="0.25">
      <c r="A66" s="87" t="s">
        <v>247</v>
      </c>
      <c r="B66" s="89" t="s">
        <v>240</v>
      </c>
      <c r="C66" s="89" t="s">
        <v>240</v>
      </c>
      <c r="D66" s="89" t="s">
        <v>240</v>
      </c>
      <c r="E66" s="89" t="s">
        <v>240</v>
      </c>
      <c r="F66" s="88">
        <v>14.4</v>
      </c>
      <c r="G66" s="88">
        <v>14.1</v>
      </c>
      <c r="H66" s="88">
        <v>13.3</v>
      </c>
      <c r="I66" s="88">
        <v>13.7</v>
      </c>
      <c r="J66" s="88">
        <v>15.8</v>
      </c>
      <c r="K66" s="88">
        <v>15.9</v>
      </c>
      <c r="L66" s="88">
        <v>15.3</v>
      </c>
      <c r="M66" s="89">
        <v>16</v>
      </c>
      <c r="N66" s="88">
        <v>17.3</v>
      </c>
      <c r="O66" s="88">
        <v>17.3</v>
      </c>
      <c r="P66" s="88">
        <v>16.899999999999999</v>
      </c>
      <c r="Q66" s="88">
        <v>18.5</v>
      </c>
      <c r="R66" s="88">
        <v>20.8</v>
      </c>
      <c r="S66" s="88">
        <v>21.1</v>
      </c>
      <c r="T66" s="88">
        <v>17.7</v>
      </c>
      <c r="U66" s="88">
        <v>18.399999999999999</v>
      </c>
      <c r="V66" s="88">
        <v>19.600000000000001</v>
      </c>
      <c r="W66" s="88">
        <v>18.7</v>
      </c>
      <c r="X66" s="88">
        <v>20.9</v>
      </c>
      <c r="Y66" s="88">
        <v>22.3</v>
      </c>
      <c r="Z66" s="88">
        <v>22.1</v>
      </c>
      <c r="AA66" s="88">
        <v>22.9</v>
      </c>
      <c r="AB66" s="88">
        <v>24.5</v>
      </c>
      <c r="AC66" s="88">
        <v>25.5</v>
      </c>
      <c r="AD66" s="88">
        <v>30.1</v>
      </c>
      <c r="AE66" s="88">
        <v>27.6</v>
      </c>
      <c r="AF66" s="89">
        <v>27</v>
      </c>
    </row>
    <row r="67" spans="1:32" x14ac:dyDescent="0.25">
      <c r="A67" s="87" t="s">
        <v>248</v>
      </c>
      <c r="B67" s="91" t="s">
        <v>240</v>
      </c>
      <c r="C67" s="91" t="s">
        <v>240</v>
      </c>
      <c r="D67" s="91" t="s">
        <v>240</v>
      </c>
      <c r="E67" s="91" t="s">
        <v>240</v>
      </c>
      <c r="F67" s="91" t="s">
        <v>240</v>
      </c>
      <c r="G67" s="91" t="s">
        <v>240</v>
      </c>
      <c r="H67" s="91" t="s">
        <v>240</v>
      </c>
      <c r="I67" s="91" t="s">
        <v>240</v>
      </c>
      <c r="J67" s="91" t="s">
        <v>240</v>
      </c>
      <c r="K67" s="91" t="s">
        <v>240</v>
      </c>
      <c r="L67" s="90">
        <v>15.4</v>
      </c>
      <c r="M67" s="90">
        <v>17.3</v>
      </c>
      <c r="N67" s="90">
        <v>16.899999999999999</v>
      </c>
      <c r="O67" s="90">
        <v>19.600000000000001</v>
      </c>
      <c r="P67" s="90">
        <v>19.600000000000001</v>
      </c>
      <c r="Q67" s="90">
        <v>18.899999999999999</v>
      </c>
      <c r="R67" s="90">
        <v>21.6</v>
      </c>
      <c r="S67" s="90">
        <v>23.6</v>
      </c>
      <c r="T67" s="90">
        <v>20.6</v>
      </c>
      <c r="U67" s="90">
        <v>18.3</v>
      </c>
      <c r="V67" s="91">
        <v>19</v>
      </c>
      <c r="W67" s="90">
        <v>19.2</v>
      </c>
      <c r="X67" s="90">
        <v>18.2</v>
      </c>
      <c r="Y67" s="90">
        <v>18.399999999999999</v>
      </c>
      <c r="Z67" s="90">
        <v>18.7</v>
      </c>
      <c r="AA67" s="91">
        <v>22</v>
      </c>
      <c r="AB67" s="90">
        <v>23.8</v>
      </c>
      <c r="AC67" s="90">
        <v>25.7</v>
      </c>
      <c r="AD67" s="90">
        <v>26.7</v>
      </c>
      <c r="AE67" s="90">
        <v>27.5</v>
      </c>
      <c r="AF67" s="90">
        <v>29.1</v>
      </c>
    </row>
    <row r="68" spans="1:32" x14ac:dyDescent="0.25">
      <c r="A68" s="87" t="s">
        <v>249</v>
      </c>
      <c r="B68" s="89" t="s">
        <v>240</v>
      </c>
      <c r="C68" s="89" t="s">
        <v>240</v>
      </c>
      <c r="D68" s="89" t="s">
        <v>240</v>
      </c>
      <c r="E68" s="89" t="s">
        <v>240</v>
      </c>
      <c r="F68" s="89" t="s">
        <v>240</v>
      </c>
      <c r="G68" s="89">
        <v>24</v>
      </c>
      <c r="H68" s="88">
        <v>18.3</v>
      </c>
      <c r="I68" s="89">
        <v>20</v>
      </c>
      <c r="J68" s="88">
        <v>21.4</v>
      </c>
      <c r="K68" s="88">
        <v>23.1</v>
      </c>
      <c r="L68" s="88">
        <v>21.7</v>
      </c>
      <c r="M68" s="88">
        <v>24.1</v>
      </c>
      <c r="N68" s="89">
        <v>25</v>
      </c>
      <c r="O68" s="88">
        <v>23.8</v>
      </c>
      <c r="P68" s="88">
        <v>24.3</v>
      </c>
      <c r="Q68" s="88">
        <v>30.6</v>
      </c>
      <c r="R68" s="88">
        <v>27.6</v>
      </c>
      <c r="S68" s="88">
        <v>27.3</v>
      </c>
      <c r="T68" s="88">
        <v>26.6</v>
      </c>
      <c r="U68" s="88">
        <v>26.9</v>
      </c>
      <c r="V68" s="88">
        <v>25.5</v>
      </c>
      <c r="W68" s="88">
        <v>25.1</v>
      </c>
      <c r="X68" s="88">
        <v>28.3</v>
      </c>
      <c r="Y68" s="89">
        <v>24</v>
      </c>
      <c r="Z68" s="88">
        <v>26.8</v>
      </c>
      <c r="AA68" s="88">
        <v>28.2</v>
      </c>
      <c r="AB68" s="88">
        <v>27.2</v>
      </c>
      <c r="AC68" s="88">
        <v>31.3</v>
      </c>
      <c r="AD68" s="88">
        <v>28.8</v>
      </c>
      <c r="AE68" s="88">
        <v>30.5</v>
      </c>
      <c r="AF68" s="88">
        <v>26.5</v>
      </c>
    </row>
    <row r="69" spans="1:32" x14ac:dyDescent="0.25">
      <c r="A69" s="87" t="s">
        <v>250</v>
      </c>
      <c r="B69" s="90">
        <v>13.4</v>
      </c>
      <c r="C69" s="90">
        <v>13.8</v>
      </c>
      <c r="D69" s="90">
        <v>12.8</v>
      </c>
      <c r="E69" s="90">
        <v>13.7</v>
      </c>
      <c r="F69" s="90">
        <v>15.3</v>
      </c>
      <c r="G69" s="90">
        <v>15.7</v>
      </c>
      <c r="H69" s="91">
        <v>15</v>
      </c>
      <c r="I69" s="90">
        <v>15.2</v>
      </c>
      <c r="J69" s="90">
        <v>15.7</v>
      </c>
      <c r="K69" s="91">
        <v>16</v>
      </c>
      <c r="L69" s="90">
        <v>15.6</v>
      </c>
      <c r="M69" s="90">
        <v>16.2</v>
      </c>
      <c r="N69" s="90">
        <v>15.9</v>
      </c>
      <c r="O69" s="90">
        <v>18.899999999999999</v>
      </c>
      <c r="P69" s="90">
        <v>17.7</v>
      </c>
      <c r="Q69" s="90">
        <v>19.100000000000001</v>
      </c>
      <c r="R69" s="90">
        <v>18.8</v>
      </c>
      <c r="S69" s="90">
        <v>17.2</v>
      </c>
      <c r="T69" s="90">
        <v>18.399999999999999</v>
      </c>
      <c r="U69" s="90">
        <v>15.1</v>
      </c>
      <c r="V69" s="90">
        <v>16.2</v>
      </c>
      <c r="W69" s="90">
        <v>18.8</v>
      </c>
      <c r="X69" s="90">
        <v>17.899999999999999</v>
      </c>
      <c r="Y69" s="90">
        <v>18.3</v>
      </c>
      <c r="Z69" s="90">
        <v>16.7</v>
      </c>
      <c r="AA69" s="90">
        <v>18.5</v>
      </c>
      <c r="AB69" s="90">
        <v>19.3</v>
      </c>
      <c r="AC69" s="90">
        <v>16.5</v>
      </c>
      <c r="AD69" s="90">
        <v>17.8</v>
      </c>
      <c r="AE69" s="91">
        <v>18</v>
      </c>
      <c r="AF69" s="90">
        <v>18.5</v>
      </c>
    </row>
    <row r="70" spans="1:32" x14ac:dyDescent="0.25">
      <c r="A70" s="87" t="s">
        <v>251</v>
      </c>
      <c r="B70" s="89" t="s">
        <v>240</v>
      </c>
      <c r="C70" s="89" t="s">
        <v>240</v>
      </c>
      <c r="D70" s="89" t="s">
        <v>240</v>
      </c>
      <c r="E70" s="89" t="s">
        <v>240</v>
      </c>
      <c r="F70" s="89" t="s">
        <v>240</v>
      </c>
      <c r="G70" s="89" t="s">
        <v>240</v>
      </c>
      <c r="H70" s="89" t="s">
        <v>240</v>
      </c>
      <c r="I70" s="89" t="s">
        <v>240</v>
      </c>
      <c r="J70" s="89" t="s">
        <v>240</v>
      </c>
      <c r="K70" s="89" t="s">
        <v>240</v>
      </c>
      <c r="L70" s="88">
        <v>14.2</v>
      </c>
      <c r="M70" s="89">
        <v>15</v>
      </c>
      <c r="N70" s="89">
        <v>14</v>
      </c>
      <c r="O70" s="88">
        <v>22.1</v>
      </c>
      <c r="P70" s="88">
        <v>18.3</v>
      </c>
      <c r="Q70" s="88">
        <v>18.600000000000001</v>
      </c>
      <c r="R70" s="89">
        <v>19</v>
      </c>
      <c r="S70" s="88">
        <v>19.7</v>
      </c>
      <c r="T70" s="88">
        <v>17.399999999999999</v>
      </c>
      <c r="U70" s="88">
        <v>15.2</v>
      </c>
      <c r="V70" s="88">
        <v>17.399999999999999</v>
      </c>
      <c r="W70" s="88">
        <v>17.3</v>
      </c>
      <c r="X70" s="88">
        <v>16.5</v>
      </c>
      <c r="Y70" s="88">
        <v>16.100000000000001</v>
      </c>
      <c r="Z70" s="88">
        <v>18.7</v>
      </c>
      <c r="AA70" s="89">
        <v>21</v>
      </c>
      <c r="AB70" s="88">
        <v>20.3</v>
      </c>
      <c r="AC70" s="88">
        <v>22.3</v>
      </c>
      <c r="AD70" s="88">
        <v>22.4</v>
      </c>
      <c r="AE70" s="88">
        <v>23.3</v>
      </c>
      <c r="AF70" s="88">
        <v>21.9</v>
      </c>
    </row>
    <row r="71" spans="1:32" x14ac:dyDescent="0.25">
      <c r="A71" s="87" t="s">
        <v>252</v>
      </c>
      <c r="B71" s="91" t="s">
        <v>240</v>
      </c>
      <c r="C71" s="90">
        <v>25.1</v>
      </c>
      <c r="D71" s="90">
        <v>22.8</v>
      </c>
      <c r="E71" s="90">
        <v>22.6</v>
      </c>
      <c r="F71" s="90">
        <v>24.1</v>
      </c>
      <c r="G71" s="90">
        <v>25.5</v>
      </c>
      <c r="H71" s="90">
        <v>25.3</v>
      </c>
      <c r="I71" s="90">
        <v>26.7</v>
      </c>
      <c r="J71" s="90">
        <v>26.9</v>
      </c>
      <c r="K71" s="90">
        <v>26.3</v>
      </c>
      <c r="L71" s="90">
        <v>28.3</v>
      </c>
      <c r="M71" s="90">
        <v>29.2</v>
      </c>
      <c r="N71" s="91">
        <v>30</v>
      </c>
      <c r="O71" s="90">
        <v>33.4</v>
      </c>
      <c r="P71" s="90">
        <v>30.6</v>
      </c>
      <c r="Q71" s="90">
        <v>29.8</v>
      </c>
      <c r="R71" s="90">
        <v>33.200000000000003</v>
      </c>
      <c r="S71" s="90">
        <v>33.700000000000003</v>
      </c>
      <c r="T71" s="90">
        <v>32.4</v>
      </c>
      <c r="U71" s="90">
        <v>32.9</v>
      </c>
      <c r="V71" s="90">
        <v>35.1</v>
      </c>
      <c r="W71" s="90">
        <v>35.299999999999997</v>
      </c>
      <c r="X71" s="90">
        <v>35.200000000000003</v>
      </c>
      <c r="Y71" s="90">
        <v>36.6</v>
      </c>
      <c r="Z71" s="90">
        <v>37.299999999999997</v>
      </c>
      <c r="AA71" s="90">
        <v>37.299999999999997</v>
      </c>
      <c r="AB71" s="90">
        <v>37.4</v>
      </c>
      <c r="AC71" s="90">
        <v>39.5</v>
      </c>
      <c r="AD71" s="90">
        <v>40.200000000000003</v>
      </c>
      <c r="AE71" s="90">
        <v>39.5</v>
      </c>
      <c r="AF71" s="90">
        <v>37.9</v>
      </c>
    </row>
    <row r="72" spans="1:32" x14ac:dyDescent="0.25">
      <c r="A72" s="87" t="s">
        <v>253</v>
      </c>
      <c r="B72" s="89" t="s">
        <v>240</v>
      </c>
      <c r="C72" s="89" t="s">
        <v>240</v>
      </c>
      <c r="D72" s="89" t="s">
        <v>240</v>
      </c>
      <c r="E72" s="89" t="s">
        <v>240</v>
      </c>
      <c r="F72" s="89" t="s">
        <v>240</v>
      </c>
      <c r="G72" s="89" t="s">
        <v>240</v>
      </c>
      <c r="H72" s="89" t="s">
        <v>240</v>
      </c>
      <c r="I72" s="89" t="s">
        <v>240</v>
      </c>
      <c r="J72" s="89" t="s">
        <v>240</v>
      </c>
      <c r="K72" s="89" t="s">
        <v>240</v>
      </c>
      <c r="L72" s="88">
        <v>59.8</v>
      </c>
      <c r="M72" s="88">
        <v>55.5</v>
      </c>
      <c r="N72" s="88">
        <v>55.2</v>
      </c>
      <c r="O72" s="88">
        <v>54.2</v>
      </c>
      <c r="P72" s="89">
        <v>55</v>
      </c>
      <c r="Q72" s="88">
        <v>59.9</v>
      </c>
      <c r="R72" s="89">
        <v>62</v>
      </c>
      <c r="S72" s="88">
        <v>62.2</v>
      </c>
      <c r="T72" s="88">
        <v>93.4</v>
      </c>
      <c r="U72" s="88">
        <v>86.4</v>
      </c>
      <c r="V72" s="88">
        <v>65.2</v>
      </c>
      <c r="W72" s="88">
        <v>64.3</v>
      </c>
      <c r="X72" s="88">
        <v>62.9</v>
      </c>
      <c r="Y72" s="88">
        <v>64.5</v>
      </c>
      <c r="Z72" s="89">
        <v>74</v>
      </c>
      <c r="AA72" s="88">
        <v>62.3</v>
      </c>
      <c r="AB72" s="88">
        <v>73.5</v>
      </c>
      <c r="AC72" s="88">
        <v>71.400000000000006</v>
      </c>
      <c r="AD72" s="88">
        <v>71.3</v>
      </c>
      <c r="AE72" s="88">
        <v>69.3</v>
      </c>
      <c r="AF72" s="88">
        <v>69.2</v>
      </c>
    </row>
    <row r="73" spans="1:32" x14ac:dyDescent="0.25">
      <c r="A73" s="87" t="s">
        <v>254</v>
      </c>
      <c r="B73" s="91" t="s">
        <v>240</v>
      </c>
      <c r="C73" s="91" t="s">
        <v>240</v>
      </c>
      <c r="D73" s="91" t="s">
        <v>240</v>
      </c>
      <c r="E73" s="91" t="s">
        <v>240</v>
      </c>
      <c r="F73" s="91" t="s">
        <v>240</v>
      </c>
      <c r="G73" s="90">
        <v>6.4</v>
      </c>
      <c r="H73" s="90">
        <v>6.8</v>
      </c>
      <c r="I73" s="90">
        <v>6.9</v>
      </c>
      <c r="J73" s="91">
        <v>7</v>
      </c>
      <c r="K73" s="90">
        <v>6.6</v>
      </c>
      <c r="L73" s="91">
        <v>7</v>
      </c>
      <c r="M73" s="90">
        <v>7.9</v>
      </c>
      <c r="N73" s="90">
        <v>9.3000000000000007</v>
      </c>
      <c r="O73" s="90">
        <v>11.1</v>
      </c>
      <c r="P73" s="91">
        <v>15</v>
      </c>
      <c r="Q73" s="90">
        <v>17.3</v>
      </c>
      <c r="R73" s="90">
        <v>19.100000000000001</v>
      </c>
      <c r="S73" s="90">
        <v>22.9</v>
      </c>
      <c r="T73" s="90">
        <v>22.1</v>
      </c>
      <c r="U73" s="91">
        <v>18</v>
      </c>
      <c r="V73" s="90">
        <v>18.3</v>
      </c>
      <c r="W73" s="90">
        <v>18.399999999999999</v>
      </c>
      <c r="X73" s="90">
        <v>20.8</v>
      </c>
      <c r="Y73" s="91">
        <v>23</v>
      </c>
      <c r="Z73" s="90">
        <v>24.1</v>
      </c>
      <c r="AA73" s="91">
        <v>25</v>
      </c>
      <c r="AB73" s="91">
        <v>28</v>
      </c>
      <c r="AC73" s="90">
        <v>27.5</v>
      </c>
      <c r="AD73" s="91">
        <v>35</v>
      </c>
      <c r="AE73" s="90">
        <v>30.3</v>
      </c>
      <c r="AF73" s="90">
        <v>31.3</v>
      </c>
    </row>
    <row r="74" spans="1:32" x14ac:dyDescent="0.25">
      <c r="A74" s="87" t="s">
        <v>255</v>
      </c>
      <c r="B74" s="89" t="s">
        <v>240</v>
      </c>
      <c r="C74" s="89" t="s">
        <v>240</v>
      </c>
      <c r="D74" s="89" t="s">
        <v>240</v>
      </c>
      <c r="E74" s="89" t="s">
        <v>240</v>
      </c>
      <c r="F74" s="89" t="s">
        <v>240</v>
      </c>
      <c r="G74" s="89" t="s">
        <v>240</v>
      </c>
      <c r="H74" s="89" t="s">
        <v>240</v>
      </c>
      <c r="I74" s="89" t="s">
        <v>240</v>
      </c>
      <c r="J74" s="89" t="s">
        <v>240</v>
      </c>
      <c r="K74" s="89" t="s">
        <v>240</v>
      </c>
      <c r="L74" s="88">
        <v>7.5</v>
      </c>
      <c r="M74" s="88">
        <v>8.6</v>
      </c>
      <c r="N74" s="88">
        <v>9.1</v>
      </c>
      <c r="O74" s="88">
        <v>9.1</v>
      </c>
      <c r="P74" s="88">
        <v>11.4</v>
      </c>
      <c r="Q74" s="88">
        <v>13.8</v>
      </c>
      <c r="R74" s="89">
        <v>19</v>
      </c>
      <c r="S74" s="88">
        <v>18.399999999999999</v>
      </c>
      <c r="T74" s="88">
        <v>19.8</v>
      </c>
      <c r="U74" s="88">
        <v>15.4</v>
      </c>
      <c r="V74" s="89">
        <v>19</v>
      </c>
      <c r="W74" s="88">
        <v>20.100000000000001</v>
      </c>
      <c r="X74" s="88">
        <v>19.2</v>
      </c>
      <c r="Y74" s="88">
        <v>17.399999999999999</v>
      </c>
      <c r="Z74" s="89">
        <v>22</v>
      </c>
      <c r="AA74" s="89">
        <v>21</v>
      </c>
      <c r="AB74" s="88">
        <v>21.8</v>
      </c>
      <c r="AC74" s="88">
        <v>23.2</v>
      </c>
      <c r="AD74" s="88">
        <v>26.8</v>
      </c>
      <c r="AE74" s="88">
        <v>26.4</v>
      </c>
      <c r="AF74" s="88">
        <v>23.7</v>
      </c>
    </row>
    <row r="75" spans="1:32" x14ac:dyDescent="0.25">
      <c r="A75" s="87" t="s">
        <v>256</v>
      </c>
      <c r="B75" s="91" t="s">
        <v>240</v>
      </c>
      <c r="C75" s="91" t="s">
        <v>240</v>
      </c>
      <c r="D75" s="91" t="s">
        <v>240</v>
      </c>
      <c r="E75" s="91" t="s">
        <v>240</v>
      </c>
      <c r="F75" s="91" t="s">
        <v>240</v>
      </c>
      <c r="G75" s="91" t="s">
        <v>240</v>
      </c>
      <c r="H75" s="91" t="s">
        <v>240</v>
      </c>
      <c r="I75" s="91" t="s">
        <v>240</v>
      </c>
      <c r="J75" s="91" t="s">
        <v>240</v>
      </c>
      <c r="K75" s="91" t="s">
        <v>240</v>
      </c>
      <c r="L75" s="90">
        <v>61.8</v>
      </c>
      <c r="M75" s="90">
        <v>60.8</v>
      </c>
      <c r="N75" s="90">
        <v>64.400000000000006</v>
      </c>
      <c r="O75" s="90">
        <v>69.099999999999994</v>
      </c>
      <c r="P75" s="90">
        <v>62.5</v>
      </c>
      <c r="Q75" s="90">
        <v>62.8</v>
      </c>
      <c r="R75" s="90">
        <v>63.5</v>
      </c>
      <c r="S75" s="90">
        <v>61.9</v>
      </c>
      <c r="T75" s="90">
        <v>55.1</v>
      </c>
      <c r="U75" s="90">
        <v>60.8</v>
      </c>
      <c r="V75" s="90">
        <v>61.5</v>
      </c>
      <c r="W75" s="90">
        <v>66.099999999999994</v>
      </c>
      <c r="X75" s="90">
        <v>59.3</v>
      </c>
      <c r="Y75" s="90">
        <v>57.3</v>
      </c>
      <c r="Z75" s="90">
        <v>56.1</v>
      </c>
      <c r="AA75" s="90">
        <v>61.2</v>
      </c>
      <c r="AB75" s="90">
        <v>60.1</v>
      </c>
      <c r="AC75" s="90">
        <v>64.400000000000006</v>
      </c>
      <c r="AD75" s="91">
        <v>62</v>
      </c>
      <c r="AE75" s="90">
        <v>61.7</v>
      </c>
      <c r="AF75" s="90">
        <v>60.2</v>
      </c>
    </row>
    <row r="76" spans="1:32" x14ac:dyDescent="0.25">
      <c r="A76" s="87" t="s">
        <v>257</v>
      </c>
      <c r="B76" s="89" t="s">
        <v>240</v>
      </c>
      <c r="C76" s="89" t="s">
        <v>240</v>
      </c>
      <c r="D76" s="89" t="s">
        <v>240</v>
      </c>
      <c r="E76" s="89" t="s">
        <v>240</v>
      </c>
      <c r="F76" s="89" t="s">
        <v>240</v>
      </c>
      <c r="G76" s="88">
        <v>7.4</v>
      </c>
      <c r="H76" s="88">
        <v>6.6</v>
      </c>
      <c r="I76" s="88">
        <v>7.2</v>
      </c>
      <c r="J76" s="88">
        <v>8.1999999999999993</v>
      </c>
      <c r="K76" s="88">
        <v>7.6</v>
      </c>
      <c r="L76" s="88">
        <v>11.1</v>
      </c>
      <c r="M76" s="88">
        <v>8.9</v>
      </c>
      <c r="N76" s="88">
        <v>11.3</v>
      </c>
      <c r="O76" s="88">
        <v>14.6</v>
      </c>
      <c r="P76" s="88">
        <v>10.199999999999999</v>
      </c>
      <c r="Q76" s="88">
        <v>10.6</v>
      </c>
      <c r="R76" s="88">
        <v>11.7</v>
      </c>
      <c r="S76" s="88">
        <v>16.3</v>
      </c>
      <c r="T76" s="88">
        <v>12.2</v>
      </c>
      <c r="U76" s="88">
        <v>12.7</v>
      </c>
      <c r="V76" s="88">
        <v>15.7</v>
      </c>
      <c r="W76" s="88">
        <v>14.6</v>
      </c>
      <c r="X76" s="88">
        <v>17.100000000000001</v>
      </c>
      <c r="Y76" s="88">
        <v>14.8</v>
      </c>
      <c r="Z76" s="88">
        <v>13.8</v>
      </c>
      <c r="AA76" s="88">
        <v>15.9</v>
      </c>
      <c r="AB76" s="88">
        <v>15.1</v>
      </c>
      <c r="AC76" s="88">
        <v>18.100000000000001</v>
      </c>
      <c r="AD76" s="89">
        <v>19</v>
      </c>
      <c r="AE76" s="88">
        <v>16.600000000000001</v>
      </c>
      <c r="AF76" s="88">
        <v>16.2</v>
      </c>
    </row>
    <row r="77" spans="1:32" x14ac:dyDescent="0.25">
      <c r="A77" s="87" t="s">
        <v>258</v>
      </c>
      <c r="B77" s="91" t="s">
        <v>240</v>
      </c>
      <c r="C77" s="91" t="s">
        <v>240</v>
      </c>
      <c r="D77" s="91" t="s">
        <v>240</v>
      </c>
      <c r="E77" s="91" t="s">
        <v>240</v>
      </c>
      <c r="F77" s="91" t="s">
        <v>240</v>
      </c>
      <c r="G77" s="91" t="s">
        <v>240</v>
      </c>
      <c r="H77" s="91" t="s">
        <v>240</v>
      </c>
      <c r="I77" s="91" t="s">
        <v>240</v>
      </c>
      <c r="J77" s="91" t="s">
        <v>240</v>
      </c>
      <c r="K77" s="91" t="s">
        <v>240</v>
      </c>
      <c r="L77" s="90">
        <v>76.7</v>
      </c>
      <c r="M77" s="90">
        <v>77.7</v>
      </c>
      <c r="N77" s="90">
        <v>77.5</v>
      </c>
      <c r="O77" s="90">
        <v>77.7</v>
      </c>
      <c r="P77" s="91">
        <v>84</v>
      </c>
      <c r="Q77" s="90">
        <v>80.7</v>
      </c>
      <c r="R77" s="90">
        <v>78.8</v>
      </c>
      <c r="S77" s="90">
        <v>83.4</v>
      </c>
      <c r="T77" s="91">
        <v>82</v>
      </c>
      <c r="U77" s="91">
        <v>87</v>
      </c>
      <c r="V77" s="90">
        <v>80.400000000000006</v>
      </c>
      <c r="W77" s="90">
        <v>78.8</v>
      </c>
      <c r="X77" s="90">
        <v>83.9</v>
      </c>
      <c r="Y77" s="90">
        <v>82.7</v>
      </c>
      <c r="Z77" s="90">
        <v>82.1</v>
      </c>
      <c r="AA77" s="90">
        <v>85.7</v>
      </c>
      <c r="AB77" s="90">
        <v>87.3</v>
      </c>
      <c r="AC77" s="90">
        <v>86.7</v>
      </c>
      <c r="AD77" s="90">
        <v>86.2</v>
      </c>
      <c r="AE77" s="90">
        <v>86.2</v>
      </c>
      <c r="AF77" s="90">
        <v>85.8</v>
      </c>
    </row>
    <row r="78" spans="1:32" x14ac:dyDescent="0.25">
      <c r="A78" s="87" t="s">
        <v>259</v>
      </c>
      <c r="B78" s="89" t="s">
        <v>240</v>
      </c>
      <c r="C78" s="89" t="s">
        <v>240</v>
      </c>
      <c r="D78" s="89" t="s">
        <v>240</v>
      </c>
      <c r="E78" s="89" t="s">
        <v>240</v>
      </c>
      <c r="F78" s="89" t="s">
        <v>240</v>
      </c>
      <c r="G78" s="89" t="s">
        <v>240</v>
      </c>
      <c r="H78" s="89">
        <v>57</v>
      </c>
      <c r="I78" s="88">
        <v>55.3</v>
      </c>
      <c r="J78" s="88">
        <v>59.6</v>
      </c>
      <c r="K78" s="88">
        <v>57.6</v>
      </c>
      <c r="L78" s="88">
        <v>58.4</v>
      </c>
      <c r="M78" s="89">
        <v>61</v>
      </c>
      <c r="N78" s="89">
        <v>60</v>
      </c>
      <c r="O78" s="88">
        <v>60.2</v>
      </c>
      <c r="P78" s="88">
        <v>60.1</v>
      </c>
      <c r="Q78" s="88">
        <v>61.8</v>
      </c>
      <c r="R78" s="88">
        <v>63.5</v>
      </c>
      <c r="S78" s="88">
        <v>64.099999999999994</v>
      </c>
      <c r="T78" s="88">
        <v>64.599999999999994</v>
      </c>
      <c r="U78" s="88">
        <v>62.9</v>
      </c>
      <c r="V78" s="88">
        <v>64.900000000000006</v>
      </c>
      <c r="W78" s="88">
        <v>63.7</v>
      </c>
      <c r="X78" s="88">
        <v>65.7</v>
      </c>
      <c r="Y78" s="88">
        <v>66.400000000000006</v>
      </c>
      <c r="Z78" s="88">
        <v>65.3</v>
      </c>
      <c r="AA78" s="89">
        <v>66</v>
      </c>
      <c r="AB78" s="88">
        <v>65.7</v>
      </c>
      <c r="AC78" s="88">
        <v>63.9</v>
      </c>
      <c r="AD78" s="88">
        <v>68.3</v>
      </c>
      <c r="AE78" s="88">
        <v>67.3</v>
      </c>
      <c r="AF78" s="88">
        <v>67.5</v>
      </c>
    </row>
    <row r="79" spans="1:32" x14ac:dyDescent="0.25">
      <c r="A79" s="87" t="s">
        <v>260</v>
      </c>
      <c r="B79" s="91" t="s">
        <v>240</v>
      </c>
      <c r="C79" s="91" t="s">
        <v>240</v>
      </c>
      <c r="D79" s="91" t="s">
        <v>240</v>
      </c>
      <c r="E79" s="91" t="s">
        <v>240</v>
      </c>
      <c r="F79" s="91" t="s">
        <v>240</v>
      </c>
      <c r="G79" s="90">
        <v>24.4</v>
      </c>
      <c r="H79" s="90">
        <v>24.4</v>
      </c>
      <c r="I79" s="90">
        <v>25.5</v>
      </c>
      <c r="J79" s="90">
        <v>26.3</v>
      </c>
      <c r="K79" s="90">
        <v>29.3</v>
      </c>
      <c r="L79" s="90">
        <v>35.200000000000003</v>
      </c>
      <c r="M79" s="90">
        <v>34.1</v>
      </c>
      <c r="N79" s="90">
        <v>33.6</v>
      </c>
      <c r="O79" s="90">
        <v>35.4</v>
      </c>
      <c r="P79" s="90">
        <v>35.1</v>
      </c>
      <c r="Q79" s="90">
        <v>35.200000000000003</v>
      </c>
      <c r="R79" s="90">
        <v>38.1</v>
      </c>
      <c r="S79" s="90">
        <v>37.4</v>
      </c>
      <c r="T79" s="90">
        <v>34.299999999999997</v>
      </c>
      <c r="U79" s="91">
        <v>37</v>
      </c>
      <c r="V79" s="90">
        <v>38.5</v>
      </c>
      <c r="W79" s="90">
        <v>37.9</v>
      </c>
      <c r="X79" s="90">
        <v>39.4</v>
      </c>
      <c r="Y79" s="90">
        <v>41.6</v>
      </c>
      <c r="Z79" s="90">
        <v>38.5</v>
      </c>
      <c r="AA79" s="90">
        <v>41.3</v>
      </c>
      <c r="AB79" s="91">
        <v>40</v>
      </c>
      <c r="AC79" s="90">
        <v>42.8</v>
      </c>
      <c r="AD79" s="90">
        <v>44.9</v>
      </c>
      <c r="AE79" s="90">
        <v>44.4</v>
      </c>
      <c r="AF79" s="90">
        <v>44.9</v>
      </c>
    </row>
    <row r="80" spans="1:32" x14ac:dyDescent="0.25">
      <c r="A80" s="87" t="s">
        <v>261</v>
      </c>
      <c r="B80" s="89" t="s">
        <v>240</v>
      </c>
      <c r="C80" s="89" t="s">
        <v>240</v>
      </c>
      <c r="D80" s="89" t="s">
        <v>240</v>
      </c>
      <c r="E80" s="89" t="s">
        <v>240</v>
      </c>
      <c r="F80" s="89" t="s">
        <v>240</v>
      </c>
      <c r="G80" s="89" t="s">
        <v>240</v>
      </c>
      <c r="H80" s="89" t="s">
        <v>240</v>
      </c>
      <c r="I80" s="89" t="s">
        <v>240</v>
      </c>
      <c r="J80" s="89" t="s">
        <v>240</v>
      </c>
      <c r="K80" s="89" t="s">
        <v>240</v>
      </c>
      <c r="L80" s="88">
        <v>6.6</v>
      </c>
      <c r="M80" s="88">
        <v>6.6</v>
      </c>
      <c r="N80" s="88">
        <v>8.9</v>
      </c>
      <c r="O80" s="88">
        <v>9.3000000000000007</v>
      </c>
      <c r="P80" s="88">
        <v>9.9</v>
      </c>
      <c r="Q80" s="88">
        <v>11.9</v>
      </c>
      <c r="R80" s="88">
        <v>13.8</v>
      </c>
      <c r="S80" s="88">
        <v>14.3</v>
      </c>
      <c r="T80" s="89">
        <v>15</v>
      </c>
      <c r="U80" s="88">
        <v>13.3</v>
      </c>
      <c r="V80" s="88">
        <v>15.9</v>
      </c>
      <c r="W80" s="89">
        <v>16</v>
      </c>
      <c r="X80" s="88">
        <v>17.3</v>
      </c>
      <c r="Y80" s="88">
        <v>16.399999999999999</v>
      </c>
      <c r="Z80" s="88">
        <v>16.5</v>
      </c>
      <c r="AA80" s="88">
        <v>18.3</v>
      </c>
      <c r="AB80" s="88">
        <v>17.5</v>
      </c>
      <c r="AC80" s="88">
        <v>16.899999999999999</v>
      </c>
      <c r="AD80" s="88">
        <v>18.3</v>
      </c>
      <c r="AE80" s="88">
        <v>19.399999999999999</v>
      </c>
      <c r="AF80" s="88">
        <v>19.2</v>
      </c>
    </row>
    <row r="81" spans="1:32" x14ac:dyDescent="0.25">
      <c r="A81" s="87" t="s">
        <v>262</v>
      </c>
      <c r="B81" s="91" t="s">
        <v>240</v>
      </c>
      <c r="C81" s="91" t="s">
        <v>240</v>
      </c>
      <c r="D81" s="91" t="s">
        <v>240</v>
      </c>
      <c r="E81" s="91" t="s">
        <v>240</v>
      </c>
      <c r="F81" s="91" t="s">
        <v>240</v>
      </c>
      <c r="G81" s="91">
        <v>29</v>
      </c>
      <c r="H81" s="90">
        <v>28.7</v>
      </c>
      <c r="I81" s="91">
        <v>32</v>
      </c>
      <c r="J81" s="90">
        <v>35.6</v>
      </c>
      <c r="K81" s="90">
        <v>32.200000000000003</v>
      </c>
      <c r="L81" s="90">
        <v>31.1</v>
      </c>
      <c r="M81" s="90">
        <v>35.200000000000003</v>
      </c>
      <c r="N81" s="90">
        <v>34.200000000000003</v>
      </c>
      <c r="O81" s="90">
        <v>33.299999999999997</v>
      </c>
      <c r="P81" s="90">
        <v>31.4</v>
      </c>
      <c r="Q81" s="90">
        <v>34.4</v>
      </c>
      <c r="R81" s="90">
        <v>33.200000000000003</v>
      </c>
      <c r="S81" s="90">
        <v>36.299999999999997</v>
      </c>
      <c r="T81" s="90">
        <v>37.799999999999997</v>
      </c>
      <c r="U81" s="90">
        <v>38.1</v>
      </c>
      <c r="V81" s="90">
        <v>39.5</v>
      </c>
      <c r="W81" s="90">
        <v>39.4</v>
      </c>
      <c r="X81" s="90">
        <v>37.1</v>
      </c>
      <c r="Y81" s="90">
        <v>37.200000000000003</v>
      </c>
      <c r="Z81" s="91">
        <v>38</v>
      </c>
      <c r="AA81" s="90">
        <v>36.799999999999997</v>
      </c>
      <c r="AB81" s="90">
        <v>39.5</v>
      </c>
      <c r="AC81" s="90">
        <v>38.9</v>
      </c>
      <c r="AD81" s="90">
        <v>41.1</v>
      </c>
      <c r="AE81" s="90">
        <v>40.9</v>
      </c>
      <c r="AF81" s="90">
        <v>39.9</v>
      </c>
    </row>
    <row r="82" spans="1:32" x14ac:dyDescent="0.25">
      <c r="A82" s="87" t="s">
        <v>263</v>
      </c>
      <c r="B82" s="89" t="s">
        <v>240</v>
      </c>
      <c r="C82" s="89" t="s">
        <v>240</v>
      </c>
      <c r="D82" s="89" t="s">
        <v>240</v>
      </c>
      <c r="E82" s="89" t="s">
        <v>240</v>
      </c>
      <c r="F82" s="88">
        <v>2.5</v>
      </c>
      <c r="G82" s="88">
        <v>2.5</v>
      </c>
      <c r="H82" s="88">
        <v>2.6</v>
      </c>
      <c r="I82" s="88">
        <v>1.9</v>
      </c>
      <c r="J82" s="88">
        <v>3.1</v>
      </c>
      <c r="K82" s="88">
        <v>2.4</v>
      </c>
      <c r="L82" s="88">
        <v>4.5</v>
      </c>
      <c r="M82" s="88">
        <v>4.8</v>
      </c>
      <c r="N82" s="88">
        <v>4.5999999999999996</v>
      </c>
      <c r="O82" s="88">
        <v>7.5</v>
      </c>
      <c r="P82" s="88">
        <v>6.3</v>
      </c>
      <c r="Q82" s="88">
        <v>6.4</v>
      </c>
      <c r="R82" s="88">
        <v>7.4</v>
      </c>
      <c r="S82" s="88">
        <v>12.6</v>
      </c>
      <c r="T82" s="88">
        <v>10.4</v>
      </c>
      <c r="U82" s="88">
        <v>10.8</v>
      </c>
      <c r="V82" s="89">
        <v>11</v>
      </c>
      <c r="W82" s="88">
        <v>9.5</v>
      </c>
      <c r="X82" s="88">
        <v>12.4</v>
      </c>
      <c r="Y82" s="88">
        <v>10.1</v>
      </c>
      <c r="Z82" s="88">
        <v>10.4</v>
      </c>
      <c r="AA82" s="88">
        <v>14.8</v>
      </c>
      <c r="AB82" s="88">
        <v>15.4</v>
      </c>
      <c r="AC82" s="89">
        <v>13</v>
      </c>
      <c r="AD82" s="89">
        <v>12</v>
      </c>
      <c r="AE82" s="88">
        <v>12.8</v>
      </c>
      <c r="AF82" s="88">
        <v>16.7</v>
      </c>
    </row>
    <row r="83" spans="1:32" x14ac:dyDescent="0.25">
      <c r="A83" s="87" t="s">
        <v>264</v>
      </c>
      <c r="B83" s="91" t="s">
        <v>240</v>
      </c>
      <c r="C83" s="91" t="s">
        <v>240</v>
      </c>
      <c r="D83" s="91" t="s">
        <v>240</v>
      </c>
      <c r="E83" s="91" t="s">
        <v>240</v>
      </c>
      <c r="F83" s="91" t="s">
        <v>240</v>
      </c>
      <c r="G83" s="90">
        <v>29.4</v>
      </c>
      <c r="H83" s="90">
        <v>28.8</v>
      </c>
      <c r="I83" s="90">
        <v>29.9</v>
      </c>
      <c r="J83" s="90">
        <v>29.1</v>
      </c>
      <c r="K83" s="90">
        <v>31.6</v>
      </c>
      <c r="L83" s="90">
        <v>31.2</v>
      </c>
      <c r="M83" s="90">
        <v>42.7</v>
      </c>
      <c r="N83" s="91">
        <v>41</v>
      </c>
      <c r="O83" s="90">
        <v>47.6</v>
      </c>
      <c r="P83" s="90">
        <v>46.3</v>
      </c>
      <c r="Q83" s="90">
        <v>42.7</v>
      </c>
      <c r="R83" s="90">
        <v>45.3</v>
      </c>
      <c r="S83" s="90">
        <v>51.7</v>
      </c>
      <c r="T83" s="90">
        <v>50.8</v>
      </c>
      <c r="U83" s="90">
        <v>44.4</v>
      </c>
      <c r="V83" s="90">
        <v>44.1</v>
      </c>
      <c r="W83" s="90">
        <v>44.9</v>
      </c>
      <c r="X83" s="90">
        <v>44.9</v>
      </c>
      <c r="Y83" s="90">
        <v>48.3</v>
      </c>
      <c r="Z83" s="90">
        <v>42.5</v>
      </c>
      <c r="AA83" s="90">
        <v>44.4</v>
      </c>
      <c r="AB83" s="90">
        <v>44.6</v>
      </c>
      <c r="AC83" s="90">
        <v>49.4</v>
      </c>
      <c r="AD83" s="90">
        <v>47.1</v>
      </c>
      <c r="AE83" s="90">
        <v>49.4</v>
      </c>
      <c r="AF83" s="90">
        <v>49.4</v>
      </c>
    </row>
    <row r="84" spans="1:32" x14ac:dyDescent="0.25">
      <c r="A84" s="87" t="s">
        <v>265</v>
      </c>
      <c r="B84" s="89" t="s">
        <v>240</v>
      </c>
      <c r="C84" s="89" t="s">
        <v>240</v>
      </c>
      <c r="D84" s="89" t="s">
        <v>240</v>
      </c>
      <c r="E84" s="89" t="s">
        <v>240</v>
      </c>
      <c r="F84" s="89" t="s">
        <v>240</v>
      </c>
      <c r="G84" s="89" t="s">
        <v>240</v>
      </c>
      <c r="H84" s="89" t="s">
        <v>240</v>
      </c>
      <c r="I84" s="89" t="s">
        <v>240</v>
      </c>
      <c r="J84" s="88">
        <v>8.8000000000000007</v>
      </c>
      <c r="K84" s="88">
        <v>9.4</v>
      </c>
      <c r="L84" s="88">
        <v>12.8</v>
      </c>
      <c r="M84" s="88">
        <v>13.2</v>
      </c>
      <c r="N84" s="88">
        <v>11.9</v>
      </c>
      <c r="O84" s="89">
        <v>14</v>
      </c>
      <c r="P84" s="88">
        <v>12.4</v>
      </c>
      <c r="Q84" s="88">
        <v>14.1</v>
      </c>
      <c r="R84" s="88">
        <v>18.399999999999999</v>
      </c>
      <c r="S84" s="88">
        <v>21.9</v>
      </c>
      <c r="T84" s="88">
        <v>19.600000000000001</v>
      </c>
      <c r="U84" s="88">
        <v>18.399999999999999</v>
      </c>
      <c r="V84" s="88">
        <v>21.9</v>
      </c>
      <c r="W84" s="88">
        <v>20.3</v>
      </c>
      <c r="X84" s="88">
        <v>22.1</v>
      </c>
      <c r="Y84" s="88">
        <v>22.1</v>
      </c>
      <c r="Z84" s="88">
        <v>20.7</v>
      </c>
      <c r="AA84" s="88">
        <v>22.9</v>
      </c>
      <c r="AB84" s="88">
        <v>20.8</v>
      </c>
      <c r="AC84" s="88">
        <v>24.8</v>
      </c>
      <c r="AD84" s="88">
        <v>24.9</v>
      </c>
      <c r="AE84" s="88">
        <v>27.7</v>
      </c>
      <c r="AF84" s="88">
        <v>28.2</v>
      </c>
    </row>
    <row r="85" spans="1:32" x14ac:dyDescent="0.25">
      <c r="A85" s="87" t="s">
        <v>266</v>
      </c>
      <c r="B85" s="91" t="s">
        <v>240</v>
      </c>
      <c r="C85" s="91" t="s">
        <v>240</v>
      </c>
      <c r="D85" s="91" t="s">
        <v>240</v>
      </c>
      <c r="E85" s="91" t="s">
        <v>240</v>
      </c>
      <c r="F85" s="91" t="s">
        <v>240</v>
      </c>
      <c r="G85" s="91" t="s">
        <v>240</v>
      </c>
      <c r="H85" s="91" t="s">
        <v>240</v>
      </c>
      <c r="I85" s="91" t="s">
        <v>240</v>
      </c>
      <c r="J85" s="91" t="s">
        <v>240</v>
      </c>
      <c r="K85" s="91" t="s">
        <v>240</v>
      </c>
      <c r="L85" s="90">
        <v>24.8</v>
      </c>
      <c r="M85" s="90">
        <v>28.3</v>
      </c>
      <c r="N85" s="90">
        <v>28.8</v>
      </c>
      <c r="O85" s="90">
        <v>29.1</v>
      </c>
      <c r="P85" s="91">
        <v>30</v>
      </c>
      <c r="Q85" s="90">
        <v>32.700000000000003</v>
      </c>
      <c r="R85" s="90">
        <v>32.6</v>
      </c>
      <c r="S85" s="90">
        <v>29.2</v>
      </c>
      <c r="T85" s="90">
        <v>32.5</v>
      </c>
      <c r="U85" s="90">
        <v>23.1</v>
      </c>
      <c r="V85" s="90">
        <v>25.4</v>
      </c>
      <c r="W85" s="90">
        <v>23.8</v>
      </c>
      <c r="X85" s="90">
        <v>23.9</v>
      </c>
      <c r="Y85" s="90">
        <v>23.8</v>
      </c>
      <c r="Z85" s="90">
        <v>22.5</v>
      </c>
      <c r="AA85" s="90">
        <v>21.5</v>
      </c>
      <c r="AB85" s="90">
        <v>21.7</v>
      </c>
      <c r="AC85" s="90">
        <v>20.5</v>
      </c>
      <c r="AD85" s="90">
        <v>22.8</v>
      </c>
      <c r="AE85" s="90">
        <v>22.7</v>
      </c>
      <c r="AF85" s="90">
        <v>24.4</v>
      </c>
    </row>
    <row r="86" spans="1:32" x14ac:dyDescent="0.25">
      <c r="A86" s="87" t="s">
        <v>267</v>
      </c>
      <c r="B86" s="89" t="s">
        <v>240</v>
      </c>
      <c r="C86" s="89" t="s">
        <v>240</v>
      </c>
      <c r="D86" s="89" t="s">
        <v>240</v>
      </c>
      <c r="E86" s="89" t="s">
        <v>240</v>
      </c>
      <c r="F86" s="89" t="s">
        <v>240</v>
      </c>
      <c r="G86" s="89" t="s">
        <v>240</v>
      </c>
      <c r="H86" s="89" t="s">
        <v>240</v>
      </c>
      <c r="I86" s="89" t="s">
        <v>240</v>
      </c>
      <c r="J86" s="88">
        <v>21.7</v>
      </c>
      <c r="K86" s="88">
        <v>24.2</v>
      </c>
      <c r="L86" s="88">
        <v>25.3</v>
      </c>
      <c r="M86" s="88">
        <v>23.7</v>
      </c>
      <c r="N86" s="88">
        <v>24.4</v>
      </c>
      <c r="O86" s="88">
        <v>24.9</v>
      </c>
      <c r="P86" s="89">
        <v>25</v>
      </c>
      <c r="Q86" s="88">
        <v>20.8</v>
      </c>
      <c r="R86" s="88">
        <v>25.1</v>
      </c>
      <c r="S86" s="88">
        <v>23.2</v>
      </c>
      <c r="T86" s="88">
        <v>24.2</v>
      </c>
      <c r="U86" s="89">
        <v>23</v>
      </c>
      <c r="V86" s="88">
        <v>24.7</v>
      </c>
      <c r="W86" s="88">
        <v>23.2</v>
      </c>
      <c r="X86" s="88">
        <v>23.5</v>
      </c>
      <c r="Y86" s="88">
        <v>23.7</v>
      </c>
      <c r="Z86" s="88">
        <v>23.3</v>
      </c>
      <c r="AA86" s="88">
        <v>22.4</v>
      </c>
      <c r="AB86" s="88">
        <v>23.3</v>
      </c>
      <c r="AC86" s="88">
        <v>23.1</v>
      </c>
      <c r="AD86" s="89">
        <v>28</v>
      </c>
      <c r="AE86" s="88">
        <v>25.7</v>
      </c>
      <c r="AF86" s="89">
        <v>23</v>
      </c>
    </row>
    <row r="89" spans="1:32" x14ac:dyDescent="0.25">
      <c r="A89" s="83" t="s">
        <v>218</v>
      </c>
      <c r="B89" s="82" t="s">
        <v>57</v>
      </c>
    </row>
    <row r="90" spans="1:32" x14ac:dyDescent="0.25">
      <c r="A90" s="83" t="s">
        <v>221</v>
      </c>
      <c r="B90" s="82" t="s">
        <v>268</v>
      </c>
    </row>
    <row r="91" spans="1:32" x14ac:dyDescent="0.25">
      <c r="A91" s="83" t="s">
        <v>222</v>
      </c>
      <c r="B91" s="82" t="s">
        <v>78</v>
      </c>
    </row>
    <row r="93" spans="1:32" x14ac:dyDescent="0.25">
      <c r="A93" s="84" t="s">
        <v>224</v>
      </c>
      <c r="B93" s="92" t="s">
        <v>287</v>
      </c>
      <c r="C93" s="92" t="s">
        <v>288</v>
      </c>
      <c r="D93" s="92" t="s">
        <v>289</v>
      </c>
      <c r="E93" s="92" t="s">
        <v>290</v>
      </c>
      <c r="F93" s="92" t="s">
        <v>291</v>
      </c>
      <c r="G93" s="92" t="s">
        <v>292</v>
      </c>
      <c r="H93" s="92" t="s">
        <v>293</v>
      </c>
      <c r="I93" s="92" t="s">
        <v>294</v>
      </c>
      <c r="J93" s="92" t="s">
        <v>295</v>
      </c>
      <c r="K93" s="92" t="s">
        <v>296</v>
      </c>
      <c r="L93" s="92" t="s">
        <v>297</v>
      </c>
      <c r="M93" s="92" t="s">
        <v>298</v>
      </c>
      <c r="N93" s="92" t="s">
        <v>299</v>
      </c>
      <c r="O93" s="92" t="s">
        <v>300</v>
      </c>
      <c r="P93" s="92" t="s">
        <v>301</v>
      </c>
      <c r="Q93" s="92" t="s">
        <v>302</v>
      </c>
      <c r="R93" s="92" t="s">
        <v>303</v>
      </c>
      <c r="S93" s="92" t="s">
        <v>304</v>
      </c>
      <c r="T93" s="92" t="s">
        <v>305</v>
      </c>
      <c r="U93" s="92" t="s">
        <v>306</v>
      </c>
      <c r="V93" s="92" t="s">
        <v>225</v>
      </c>
      <c r="W93" s="92" t="s">
        <v>226</v>
      </c>
      <c r="X93" s="92" t="s">
        <v>227</v>
      </c>
      <c r="Y93" s="92" t="s">
        <v>228</v>
      </c>
      <c r="Z93" s="92" t="s">
        <v>229</v>
      </c>
      <c r="AA93" s="92" t="s">
        <v>230</v>
      </c>
      <c r="AB93" s="92" t="s">
        <v>231</v>
      </c>
      <c r="AC93" s="92" t="s">
        <v>232</v>
      </c>
      <c r="AD93" s="92" t="s">
        <v>233</v>
      </c>
      <c r="AE93" s="92" t="s">
        <v>234</v>
      </c>
      <c r="AF93" s="92" t="s">
        <v>235</v>
      </c>
    </row>
    <row r="94" spans="1:32" x14ac:dyDescent="0.25">
      <c r="A94" s="85" t="s">
        <v>237</v>
      </c>
      <c r="B94" s="86" t="s">
        <v>238</v>
      </c>
      <c r="C94" s="86" t="s">
        <v>238</v>
      </c>
      <c r="D94" s="86" t="s">
        <v>238</v>
      </c>
      <c r="E94" s="86" t="s">
        <v>238</v>
      </c>
      <c r="F94" s="86" t="s">
        <v>238</v>
      </c>
      <c r="G94" s="86" t="s">
        <v>238</v>
      </c>
      <c r="H94" s="86" t="s">
        <v>238</v>
      </c>
      <c r="I94" s="86" t="s">
        <v>238</v>
      </c>
      <c r="J94" s="86" t="s">
        <v>238</v>
      </c>
      <c r="K94" s="86" t="s">
        <v>238</v>
      </c>
      <c r="L94" s="86" t="s">
        <v>238</v>
      </c>
      <c r="M94" s="86" t="s">
        <v>238</v>
      </c>
      <c r="N94" s="86" t="s">
        <v>238</v>
      </c>
      <c r="O94" s="86" t="s">
        <v>238</v>
      </c>
      <c r="P94" s="86" t="s">
        <v>238</v>
      </c>
      <c r="Q94" s="86" t="s">
        <v>238</v>
      </c>
      <c r="R94" s="86" t="s">
        <v>238</v>
      </c>
      <c r="S94" s="86" t="s">
        <v>238</v>
      </c>
      <c r="T94" s="86" t="s">
        <v>238</v>
      </c>
      <c r="U94" s="86" t="s">
        <v>238</v>
      </c>
      <c r="V94" s="86" t="s">
        <v>238</v>
      </c>
      <c r="W94" s="86" t="s">
        <v>238</v>
      </c>
      <c r="X94" s="86" t="s">
        <v>238</v>
      </c>
      <c r="Y94" s="86" t="s">
        <v>238</v>
      </c>
      <c r="Z94" s="86" t="s">
        <v>238</v>
      </c>
      <c r="AA94" s="86" t="s">
        <v>238</v>
      </c>
      <c r="AB94" s="86" t="s">
        <v>238</v>
      </c>
      <c r="AC94" s="86" t="s">
        <v>238</v>
      </c>
      <c r="AD94" s="86" t="s">
        <v>238</v>
      </c>
      <c r="AE94" s="86" t="s">
        <v>238</v>
      </c>
      <c r="AF94" s="86" t="s">
        <v>238</v>
      </c>
    </row>
    <row r="95" spans="1:32" x14ac:dyDescent="0.25">
      <c r="A95" s="87" t="s">
        <v>239</v>
      </c>
      <c r="B95" s="91" t="s">
        <v>240</v>
      </c>
      <c r="C95" s="91" t="s">
        <v>240</v>
      </c>
      <c r="D95" s="91" t="s">
        <v>240</v>
      </c>
      <c r="E95" s="91" t="s">
        <v>240</v>
      </c>
      <c r="F95" s="91" t="s">
        <v>240</v>
      </c>
      <c r="G95" s="91" t="s">
        <v>240</v>
      </c>
      <c r="H95" s="91" t="s">
        <v>240</v>
      </c>
      <c r="I95" s="91" t="s">
        <v>240</v>
      </c>
      <c r="J95" s="91" t="s">
        <v>240</v>
      </c>
      <c r="K95" s="91" t="s">
        <v>240</v>
      </c>
      <c r="L95" s="90">
        <v>61.4</v>
      </c>
      <c r="M95" s="91">
        <v>61</v>
      </c>
      <c r="N95" s="90">
        <v>61.9</v>
      </c>
      <c r="O95" s="91">
        <v>64</v>
      </c>
      <c r="P95" s="90">
        <v>65.8</v>
      </c>
      <c r="Q95" s="90">
        <v>66.7</v>
      </c>
      <c r="R95" s="90">
        <v>66.599999999999994</v>
      </c>
      <c r="S95" s="90">
        <v>67.7</v>
      </c>
      <c r="T95" s="90">
        <v>66.8</v>
      </c>
      <c r="U95" s="90">
        <v>55.2</v>
      </c>
      <c r="V95" s="90">
        <v>58.2</v>
      </c>
      <c r="W95" s="90">
        <v>58.4</v>
      </c>
      <c r="X95" s="90">
        <v>53.7</v>
      </c>
      <c r="Y95" s="90">
        <v>51.4</v>
      </c>
      <c r="Z95" s="90">
        <v>55.3</v>
      </c>
      <c r="AA95" s="90">
        <v>56.5</v>
      </c>
      <c r="AB95" s="90">
        <v>53.8</v>
      </c>
      <c r="AC95" s="90">
        <v>53.8</v>
      </c>
      <c r="AD95" s="90">
        <v>54.3</v>
      </c>
      <c r="AE95" s="90">
        <v>52.5</v>
      </c>
      <c r="AF95" s="90">
        <v>48.3</v>
      </c>
    </row>
    <row r="96" spans="1:32" x14ac:dyDescent="0.25">
      <c r="A96" s="87" t="s">
        <v>241</v>
      </c>
      <c r="B96" s="89">
        <v>100</v>
      </c>
      <c r="C96" s="89">
        <v>100</v>
      </c>
      <c r="D96" s="89">
        <v>100</v>
      </c>
      <c r="E96" s="89">
        <v>100</v>
      </c>
      <c r="F96" s="89">
        <v>100</v>
      </c>
      <c r="G96" s="89">
        <v>100</v>
      </c>
      <c r="H96" s="89">
        <v>100</v>
      </c>
      <c r="I96" s="89">
        <v>100</v>
      </c>
      <c r="J96" s="89">
        <v>100</v>
      </c>
      <c r="K96" s="89">
        <v>100</v>
      </c>
      <c r="L96" s="89">
        <v>100</v>
      </c>
      <c r="M96" s="89">
        <v>100</v>
      </c>
      <c r="N96" s="89">
        <v>100</v>
      </c>
      <c r="O96" s="89">
        <v>100</v>
      </c>
      <c r="P96" s="89">
        <v>100</v>
      </c>
      <c r="Q96" s="89">
        <v>100</v>
      </c>
      <c r="R96" s="89">
        <v>100</v>
      </c>
      <c r="S96" s="89">
        <v>100</v>
      </c>
      <c r="T96" s="89">
        <v>100</v>
      </c>
      <c r="U96" s="89">
        <v>100</v>
      </c>
      <c r="V96" s="89">
        <v>100</v>
      </c>
      <c r="W96" s="89">
        <v>100</v>
      </c>
      <c r="X96" s="89">
        <v>100</v>
      </c>
      <c r="Y96" s="89">
        <v>100</v>
      </c>
      <c r="Z96" s="89">
        <v>100</v>
      </c>
      <c r="AA96" s="89">
        <v>100</v>
      </c>
      <c r="AB96" s="89">
        <v>100</v>
      </c>
      <c r="AC96" s="89">
        <v>100</v>
      </c>
      <c r="AD96" s="89">
        <v>100</v>
      </c>
      <c r="AE96" s="89">
        <v>100</v>
      </c>
      <c r="AF96" s="89">
        <v>100</v>
      </c>
    </row>
    <row r="97" spans="1:32" x14ac:dyDescent="0.25">
      <c r="A97" s="87" t="s">
        <v>242</v>
      </c>
      <c r="B97" s="91" t="s">
        <v>240</v>
      </c>
      <c r="C97" s="91" t="s">
        <v>240</v>
      </c>
      <c r="D97" s="91" t="s">
        <v>240</v>
      </c>
      <c r="E97" s="91" t="s">
        <v>240</v>
      </c>
      <c r="F97" s="91" t="s">
        <v>240</v>
      </c>
      <c r="G97" s="91" t="s">
        <v>240</v>
      </c>
      <c r="H97" s="91" t="s">
        <v>240</v>
      </c>
      <c r="I97" s="91" t="s">
        <v>240</v>
      </c>
      <c r="J97" s="91" t="s">
        <v>240</v>
      </c>
      <c r="K97" s="91" t="s">
        <v>240</v>
      </c>
      <c r="L97" s="90">
        <v>11.2</v>
      </c>
      <c r="M97" s="90">
        <v>10.5</v>
      </c>
      <c r="N97" s="91">
        <v>10</v>
      </c>
      <c r="O97" s="90">
        <v>14.9</v>
      </c>
      <c r="P97" s="91">
        <v>16</v>
      </c>
      <c r="Q97" s="90">
        <v>16.100000000000001</v>
      </c>
      <c r="R97" s="90">
        <v>17.100000000000001</v>
      </c>
      <c r="S97" s="91">
        <v>18</v>
      </c>
      <c r="T97" s="90">
        <v>14.8</v>
      </c>
      <c r="U97" s="90">
        <v>9.9</v>
      </c>
      <c r="V97" s="90">
        <v>9.8000000000000007</v>
      </c>
      <c r="W97" s="90">
        <v>11.7</v>
      </c>
      <c r="X97" s="90">
        <v>11.1</v>
      </c>
      <c r="Y97" s="90">
        <v>12.4</v>
      </c>
      <c r="Z97" s="90">
        <v>13.5</v>
      </c>
      <c r="AA97" s="90">
        <v>12.1</v>
      </c>
      <c r="AB97" s="90">
        <v>12.5</v>
      </c>
      <c r="AC97" s="90">
        <v>13.1</v>
      </c>
      <c r="AD97" s="90">
        <v>13.6</v>
      </c>
      <c r="AE97" s="90">
        <v>13.4</v>
      </c>
      <c r="AF97" s="90">
        <v>12.8</v>
      </c>
    </row>
    <row r="98" spans="1:32" x14ac:dyDescent="0.25">
      <c r="A98" s="87" t="s">
        <v>243</v>
      </c>
      <c r="B98" s="89" t="s">
        <v>240</v>
      </c>
      <c r="C98" s="89" t="s">
        <v>240</v>
      </c>
      <c r="D98" s="89" t="s">
        <v>240</v>
      </c>
      <c r="E98" s="88">
        <v>95.5</v>
      </c>
      <c r="F98" s="88">
        <v>98.4</v>
      </c>
      <c r="G98" s="88">
        <v>98.9</v>
      </c>
      <c r="H98" s="89">
        <v>99</v>
      </c>
      <c r="I98" s="88">
        <v>99.1</v>
      </c>
      <c r="J98" s="88">
        <v>99.4</v>
      </c>
      <c r="K98" s="88">
        <v>99.2</v>
      </c>
      <c r="L98" s="88">
        <v>99.2</v>
      </c>
      <c r="M98" s="88">
        <v>99.3</v>
      </c>
      <c r="N98" s="88">
        <v>99.3</v>
      </c>
      <c r="O98" s="88">
        <v>99.4</v>
      </c>
      <c r="P98" s="88">
        <v>99.5</v>
      </c>
      <c r="Q98" s="88">
        <v>99.5</v>
      </c>
      <c r="R98" s="88">
        <v>99.4</v>
      </c>
      <c r="S98" s="88">
        <v>99.4</v>
      </c>
      <c r="T98" s="88">
        <v>99.4</v>
      </c>
      <c r="U98" s="88">
        <v>99.1</v>
      </c>
      <c r="V98" s="88">
        <v>99.2</v>
      </c>
      <c r="W98" s="88">
        <v>99.3</v>
      </c>
      <c r="X98" s="88">
        <v>99.3</v>
      </c>
      <c r="Y98" s="88">
        <v>99.3</v>
      </c>
      <c r="Z98" s="88">
        <v>99.3</v>
      </c>
      <c r="AA98" s="88">
        <v>99.6</v>
      </c>
      <c r="AB98" s="88">
        <v>99.7</v>
      </c>
      <c r="AC98" s="88">
        <v>99.9</v>
      </c>
      <c r="AD98" s="89">
        <v>100</v>
      </c>
      <c r="AE98" s="89">
        <v>100</v>
      </c>
      <c r="AF98" s="89">
        <v>100</v>
      </c>
    </row>
    <row r="99" spans="1:32" x14ac:dyDescent="0.25">
      <c r="A99" s="87" t="s">
        <v>244</v>
      </c>
      <c r="B99" s="91" t="s">
        <v>240</v>
      </c>
      <c r="C99" s="91" t="s">
        <v>240</v>
      </c>
      <c r="D99" s="91" t="s">
        <v>240</v>
      </c>
      <c r="E99" s="91">
        <v>100</v>
      </c>
      <c r="F99" s="91">
        <v>100</v>
      </c>
      <c r="G99" s="91">
        <v>100</v>
      </c>
      <c r="H99" s="91">
        <v>100</v>
      </c>
      <c r="I99" s="91">
        <v>100</v>
      </c>
      <c r="J99" s="91">
        <v>100</v>
      </c>
      <c r="K99" s="91">
        <v>100</v>
      </c>
      <c r="L99" s="91">
        <v>100</v>
      </c>
      <c r="M99" s="91">
        <v>100</v>
      </c>
      <c r="N99" s="91">
        <v>100</v>
      </c>
      <c r="O99" s="91">
        <v>100</v>
      </c>
      <c r="P99" s="91">
        <v>100</v>
      </c>
      <c r="Q99" s="91">
        <v>100</v>
      </c>
      <c r="R99" s="91">
        <v>100</v>
      </c>
      <c r="S99" s="91">
        <v>100</v>
      </c>
      <c r="T99" s="91">
        <v>100</v>
      </c>
      <c r="U99" s="91">
        <v>100</v>
      </c>
      <c r="V99" s="91">
        <v>100</v>
      </c>
      <c r="W99" s="91">
        <v>100</v>
      </c>
      <c r="X99" s="91">
        <v>100</v>
      </c>
      <c r="Y99" s="91">
        <v>100</v>
      </c>
      <c r="Z99" s="91">
        <v>100</v>
      </c>
      <c r="AA99" s="91">
        <v>100</v>
      </c>
      <c r="AB99" s="91">
        <v>100</v>
      </c>
      <c r="AC99" s="91">
        <v>100</v>
      </c>
      <c r="AD99" s="91">
        <v>100</v>
      </c>
      <c r="AE99" s="91">
        <v>100</v>
      </c>
      <c r="AF99" s="91">
        <v>100</v>
      </c>
    </row>
    <row r="100" spans="1:32" x14ac:dyDescent="0.25">
      <c r="A100" s="87" t="s">
        <v>307</v>
      </c>
      <c r="B100" s="89" t="s">
        <v>240</v>
      </c>
      <c r="C100" s="89" t="s">
        <v>240</v>
      </c>
      <c r="D100" s="89" t="s">
        <v>240</v>
      </c>
      <c r="E100" s="89" t="s">
        <v>240</v>
      </c>
      <c r="F100" s="89" t="s">
        <v>240</v>
      </c>
      <c r="G100" s="89" t="s">
        <v>240</v>
      </c>
      <c r="H100" s="89" t="s">
        <v>240</v>
      </c>
      <c r="I100" s="89" t="s">
        <v>240</v>
      </c>
      <c r="J100" s="89" t="s">
        <v>240</v>
      </c>
      <c r="K100" s="89" t="s">
        <v>240</v>
      </c>
      <c r="L100" s="88">
        <v>99.6</v>
      </c>
      <c r="M100" s="88">
        <v>99.6</v>
      </c>
      <c r="N100" s="88">
        <v>99.6</v>
      </c>
      <c r="O100" s="88">
        <v>99.6</v>
      </c>
      <c r="P100" s="88">
        <v>99.6</v>
      </c>
      <c r="Q100" s="88">
        <v>99.7</v>
      </c>
      <c r="R100" s="88">
        <v>99.6</v>
      </c>
      <c r="S100" s="88">
        <v>99.7</v>
      </c>
      <c r="T100" s="88">
        <v>99.7</v>
      </c>
      <c r="U100" s="88">
        <v>99.6</v>
      </c>
      <c r="V100" s="88">
        <v>99.7</v>
      </c>
      <c r="W100" s="88">
        <v>99.6</v>
      </c>
      <c r="X100" s="88">
        <v>99.6</v>
      </c>
      <c r="Y100" s="88">
        <v>99.7</v>
      </c>
      <c r="Z100" s="88">
        <v>99.6</v>
      </c>
      <c r="AA100" s="88">
        <v>99.6</v>
      </c>
      <c r="AB100" s="88">
        <v>99.6</v>
      </c>
      <c r="AC100" s="88">
        <v>99.6</v>
      </c>
      <c r="AD100" s="88">
        <v>99.6</v>
      </c>
      <c r="AE100" s="88">
        <v>99.5</v>
      </c>
      <c r="AF100" s="88">
        <v>99.5</v>
      </c>
    </row>
    <row r="101" spans="1:32" x14ac:dyDescent="0.25">
      <c r="A101" s="87" t="s">
        <v>246</v>
      </c>
      <c r="B101" s="91" t="s">
        <v>240</v>
      </c>
      <c r="C101" s="91" t="s">
        <v>240</v>
      </c>
      <c r="D101" s="91" t="s">
        <v>240</v>
      </c>
      <c r="E101" s="91" t="s">
        <v>240</v>
      </c>
      <c r="F101" s="91" t="s">
        <v>240</v>
      </c>
      <c r="G101" s="91" t="s">
        <v>240</v>
      </c>
      <c r="H101" s="91" t="s">
        <v>240</v>
      </c>
      <c r="I101" s="91" t="s">
        <v>240</v>
      </c>
      <c r="J101" s="91" t="s">
        <v>240</v>
      </c>
      <c r="K101" s="91" t="s">
        <v>240</v>
      </c>
      <c r="L101" s="91">
        <v>100</v>
      </c>
      <c r="M101" s="91">
        <v>100</v>
      </c>
      <c r="N101" s="91">
        <v>100</v>
      </c>
      <c r="O101" s="91">
        <v>100</v>
      </c>
      <c r="P101" s="91">
        <v>100</v>
      </c>
      <c r="Q101" s="91">
        <v>100</v>
      </c>
      <c r="R101" s="91">
        <v>100</v>
      </c>
      <c r="S101" s="91">
        <v>100</v>
      </c>
      <c r="T101" s="91">
        <v>100</v>
      </c>
      <c r="U101" s="91">
        <v>100</v>
      </c>
      <c r="V101" s="91">
        <v>100</v>
      </c>
      <c r="W101" s="91">
        <v>100</v>
      </c>
      <c r="X101" s="91">
        <v>100</v>
      </c>
      <c r="Y101" s="91">
        <v>100</v>
      </c>
      <c r="Z101" s="91">
        <v>100</v>
      </c>
      <c r="AA101" s="91">
        <v>100</v>
      </c>
      <c r="AB101" s="91">
        <v>100</v>
      </c>
      <c r="AC101" s="91">
        <v>100</v>
      </c>
      <c r="AD101" s="91">
        <v>100</v>
      </c>
      <c r="AE101" s="91">
        <v>100</v>
      </c>
      <c r="AF101" s="91">
        <v>100</v>
      </c>
    </row>
    <row r="102" spans="1:32" x14ac:dyDescent="0.25">
      <c r="A102" s="87" t="s">
        <v>247</v>
      </c>
      <c r="B102" s="89" t="s">
        <v>240</v>
      </c>
      <c r="C102" s="89" t="s">
        <v>240</v>
      </c>
      <c r="D102" s="89" t="s">
        <v>240</v>
      </c>
      <c r="E102" s="89" t="s">
        <v>240</v>
      </c>
      <c r="F102" s="88">
        <v>59.1</v>
      </c>
      <c r="G102" s="88">
        <v>63.8</v>
      </c>
      <c r="H102" s="88">
        <v>64.900000000000006</v>
      </c>
      <c r="I102" s="88">
        <v>66.3</v>
      </c>
      <c r="J102" s="88">
        <v>71.400000000000006</v>
      </c>
      <c r="K102" s="88">
        <v>67.5</v>
      </c>
      <c r="L102" s="88">
        <v>63.3</v>
      </c>
      <c r="M102" s="88">
        <v>61.6</v>
      </c>
      <c r="N102" s="88">
        <v>67.7</v>
      </c>
      <c r="O102" s="88">
        <v>55.7</v>
      </c>
      <c r="P102" s="88">
        <v>58.3</v>
      </c>
      <c r="Q102" s="88">
        <v>58.5</v>
      </c>
      <c r="R102" s="89">
        <v>58</v>
      </c>
      <c r="S102" s="88">
        <v>62.2</v>
      </c>
      <c r="T102" s="88">
        <v>59.2</v>
      </c>
      <c r="U102" s="88">
        <v>51.2</v>
      </c>
      <c r="V102" s="88">
        <v>58.2</v>
      </c>
      <c r="W102" s="88">
        <v>58.4</v>
      </c>
      <c r="X102" s="88">
        <v>58.4</v>
      </c>
      <c r="Y102" s="88">
        <v>61.4</v>
      </c>
      <c r="Z102" s="88">
        <v>63.1</v>
      </c>
      <c r="AA102" s="88">
        <v>66.599999999999994</v>
      </c>
      <c r="AB102" s="88">
        <v>72.599999999999994</v>
      </c>
      <c r="AC102" s="88">
        <v>75.400000000000006</v>
      </c>
      <c r="AD102" s="88">
        <v>76.3</v>
      </c>
      <c r="AE102" s="88">
        <v>75.7</v>
      </c>
      <c r="AF102" s="89">
        <v>76</v>
      </c>
    </row>
    <row r="103" spans="1:32" x14ac:dyDescent="0.25">
      <c r="A103" s="87" t="s">
        <v>248</v>
      </c>
      <c r="B103" s="91" t="s">
        <v>240</v>
      </c>
      <c r="C103" s="91" t="s">
        <v>240</v>
      </c>
      <c r="D103" s="91" t="s">
        <v>240</v>
      </c>
      <c r="E103" s="91" t="s">
        <v>240</v>
      </c>
      <c r="F103" s="91" t="s">
        <v>240</v>
      </c>
      <c r="G103" s="91" t="s">
        <v>240</v>
      </c>
      <c r="H103" s="91" t="s">
        <v>240</v>
      </c>
      <c r="I103" s="91" t="s">
        <v>240</v>
      </c>
      <c r="J103" s="91" t="s">
        <v>240</v>
      </c>
      <c r="K103" s="91" t="s">
        <v>240</v>
      </c>
      <c r="L103" s="90">
        <v>53.5</v>
      </c>
      <c r="M103" s="90">
        <v>55.8</v>
      </c>
      <c r="N103" s="91">
        <v>54</v>
      </c>
      <c r="O103" s="91">
        <v>56</v>
      </c>
      <c r="P103" s="90">
        <v>56.1</v>
      </c>
      <c r="Q103" s="90">
        <v>54.6</v>
      </c>
      <c r="R103" s="90">
        <v>59.1</v>
      </c>
      <c r="S103" s="90">
        <v>62.2</v>
      </c>
      <c r="T103" s="90">
        <v>58.2</v>
      </c>
      <c r="U103" s="90">
        <v>58.7</v>
      </c>
      <c r="V103" s="90">
        <v>51.3</v>
      </c>
      <c r="W103" s="90">
        <v>45.6</v>
      </c>
      <c r="X103" s="90">
        <v>39.4</v>
      </c>
      <c r="Y103" s="90">
        <v>40.299999999999997</v>
      </c>
      <c r="Z103" s="91">
        <v>43</v>
      </c>
      <c r="AA103" s="90">
        <v>45.2</v>
      </c>
      <c r="AB103" s="90">
        <v>48.4</v>
      </c>
      <c r="AC103" s="91">
        <v>51</v>
      </c>
      <c r="AD103" s="90">
        <v>56.7</v>
      </c>
      <c r="AE103" s="90">
        <v>59.2</v>
      </c>
      <c r="AF103" s="90">
        <v>59.2</v>
      </c>
    </row>
    <row r="104" spans="1:32" x14ac:dyDescent="0.25">
      <c r="A104" s="87" t="s">
        <v>249</v>
      </c>
      <c r="B104" s="89" t="s">
        <v>240</v>
      </c>
      <c r="C104" s="89" t="s">
        <v>240</v>
      </c>
      <c r="D104" s="89" t="s">
        <v>240</v>
      </c>
      <c r="E104" s="89" t="s">
        <v>240</v>
      </c>
      <c r="F104" s="89" t="s">
        <v>240</v>
      </c>
      <c r="G104" s="88">
        <v>72.099999999999994</v>
      </c>
      <c r="H104" s="88">
        <v>74.099999999999994</v>
      </c>
      <c r="I104" s="88">
        <v>68.8</v>
      </c>
      <c r="J104" s="88">
        <v>64.900000000000006</v>
      </c>
      <c r="K104" s="88">
        <v>83.4</v>
      </c>
      <c r="L104" s="88">
        <v>77.900000000000006</v>
      </c>
      <c r="M104" s="88">
        <v>85.9</v>
      </c>
      <c r="N104" s="88">
        <v>92.7</v>
      </c>
      <c r="O104" s="88">
        <v>97.4</v>
      </c>
      <c r="P104" s="88">
        <v>97.9</v>
      </c>
      <c r="Q104" s="88">
        <v>96.2</v>
      </c>
      <c r="R104" s="88">
        <v>95.5</v>
      </c>
      <c r="S104" s="88">
        <v>96.2</v>
      </c>
      <c r="T104" s="88">
        <v>95.9</v>
      </c>
      <c r="U104" s="88">
        <v>89.2</v>
      </c>
      <c r="V104" s="88">
        <v>85.1</v>
      </c>
      <c r="W104" s="88">
        <v>91.1</v>
      </c>
      <c r="X104" s="88">
        <v>87.5</v>
      </c>
      <c r="Y104" s="88">
        <v>85.8</v>
      </c>
      <c r="Z104" s="88">
        <v>85.6</v>
      </c>
      <c r="AA104" s="89">
        <v>85</v>
      </c>
      <c r="AB104" s="88">
        <v>74.5</v>
      </c>
      <c r="AC104" s="88">
        <v>76.7</v>
      </c>
      <c r="AD104" s="89">
        <v>72</v>
      </c>
      <c r="AE104" s="88">
        <v>70.099999999999994</v>
      </c>
      <c r="AF104" s="88">
        <v>64.8</v>
      </c>
    </row>
    <row r="105" spans="1:32" x14ac:dyDescent="0.25">
      <c r="A105" s="87" t="s">
        <v>250</v>
      </c>
      <c r="B105" s="90">
        <v>77.400000000000006</v>
      </c>
      <c r="C105" s="90">
        <v>80.400000000000006</v>
      </c>
      <c r="D105" s="90">
        <v>84.6</v>
      </c>
      <c r="E105" s="90">
        <v>88.4</v>
      </c>
      <c r="F105" s="91">
        <v>93</v>
      </c>
      <c r="G105" s="90">
        <v>95.7</v>
      </c>
      <c r="H105" s="90">
        <v>96.3</v>
      </c>
      <c r="I105" s="90">
        <v>98.6</v>
      </c>
      <c r="J105" s="90">
        <v>99.6</v>
      </c>
      <c r="K105" s="90">
        <v>99.6</v>
      </c>
      <c r="L105" s="90">
        <v>99.7</v>
      </c>
      <c r="M105" s="90">
        <v>99.7</v>
      </c>
      <c r="N105" s="90">
        <v>99.8</v>
      </c>
      <c r="O105" s="90">
        <v>99.8</v>
      </c>
      <c r="P105" s="90">
        <v>99.8</v>
      </c>
      <c r="Q105" s="90">
        <v>99.8</v>
      </c>
      <c r="R105" s="90">
        <v>99.8</v>
      </c>
      <c r="S105" s="90">
        <v>99.8</v>
      </c>
      <c r="T105" s="90">
        <v>99.8</v>
      </c>
      <c r="U105" s="90">
        <v>99.6</v>
      </c>
      <c r="V105" s="90">
        <v>99.7</v>
      </c>
      <c r="W105" s="90">
        <v>99.8</v>
      </c>
      <c r="X105" s="90">
        <v>99.9</v>
      </c>
      <c r="Y105" s="90">
        <v>99.7</v>
      </c>
      <c r="Z105" s="90">
        <v>99.8</v>
      </c>
      <c r="AA105" s="90">
        <v>99.8</v>
      </c>
      <c r="AB105" s="90">
        <v>99.7</v>
      </c>
      <c r="AC105" s="90">
        <v>99.6</v>
      </c>
      <c r="AD105" s="90">
        <v>99.7</v>
      </c>
      <c r="AE105" s="90">
        <v>99.6</v>
      </c>
      <c r="AF105" s="90">
        <v>99.6</v>
      </c>
    </row>
    <row r="106" spans="1:32" x14ac:dyDescent="0.25">
      <c r="A106" s="87" t="s">
        <v>251</v>
      </c>
      <c r="B106" s="89" t="s">
        <v>240</v>
      </c>
      <c r="C106" s="89" t="s">
        <v>240</v>
      </c>
      <c r="D106" s="89" t="s">
        <v>240</v>
      </c>
      <c r="E106" s="89" t="s">
        <v>240</v>
      </c>
      <c r="F106" s="89" t="s">
        <v>240</v>
      </c>
      <c r="G106" s="89" t="s">
        <v>240</v>
      </c>
      <c r="H106" s="89" t="s">
        <v>240</v>
      </c>
      <c r="I106" s="89" t="s">
        <v>240</v>
      </c>
      <c r="J106" s="89" t="s">
        <v>240</v>
      </c>
      <c r="K106" s="89" t="s">
        <v>240</v>
      </c>
      <c r="L106" s="89">
        <v>100</v>
      </c>
      <c r="M106" s="89">
        <v>100</v>
      </c>
      <c r="N106" s="89">
        <v>100</v>
      </c>
      <c r="O106" s="89">
        <v>100</v>
      </c>
      <c r="P106" s="89">
        <v>100</v>
      </c>
      <c r="Q106" s="89">
        <v>100</v>
      </c>
      <c r="R106" s="89">
        <v>100</v>
      </c>
      <c r="S106" s="89">
        <v>100</v>
      </c>
      <c r="T106" s="89">
        <v>100</v>
      </c>
      <c r="U106" s="89">
        <v>100</v>
      </c>
      <c r="V106" s="89">
        <v>100</v>
      </c>
      <c r="W106" s="89">
        <v>100</v>
      </c>
      <c r="X106" s="89">
        <v>100</v>
      </c>
      <c r="Y106" s="89">
        <v>100</v>
      </c>
      <c r="Z106" s="89">
        <v>100</v>
      </c>
      <c r="AA106" s="89">
        <v>100</v>
      </c>
      <c r="AB106" s="89">
        <v>100</v>
      </c>
      <c r="AC106" s="89">
        <v>100</v>
      </c>
      <c r="AD106" s="89">
        <v>100</v>
      </c>
      <c r="AE106" s="89">
        <v>100</v>
      </c>
      <c r="AF106" s="89">
        <v>100</v>
      </c>
    </row>
    <row r="107" spans="1:32" x14ac:dyDescent="0.25">
      <c r="A107" s="87" t="s">
        <v>252</v>
      </c>
      <c r="B107" s="91" t="s">
        <v>240</v>
      </c>
      <c r="C107" s="90">
        <v>99.7</v>
      </c>
      <c r="D107" s="90">
        <v>99.8</v>
      </c>
      <c r="E107" s="90">
        <v>99.9</v>
      </c>
      <c r="F107" s="90">
        <v>98.7</v>
      </c>
      <c r="G107" s="90">
        <v>98.7</v>
      </c>
      <c r="H107" s="90">
        <v>99.2</v>
      </c>
      <c r="I107" s="90">
        <v>99.9</v>
      </c>
      <c r="J107" s="90">
        <v>99.6</v>
      </c>
      <c r="K107" s="90">
        <v>99.6</v>
      </c>
      <c r="L107" s="90">
        <v>99.5</v>
      </c>
      <c r="M107" s="90">
        <v>99.7</v>
      </c>
      <c r="N107" s="90">
        <v>99.5</v>
      </c>
      <c r="O107" s="90">
        <v>99.5</v>
      </c>
      <c r="P107" s="91">
        <v>100</v>
      </c>
      <c r="Q107" s="91">
        <v>100</v>
      </c>
      <c r="R107" s="91">
        <v>100</v>
      </c>
      <c r="S107" s="91">
        <v>100</v>
      </c>
      <c r="T107" s="90">
        <v>98.9</v>
      </c>
      <c r="U107" s="90">
        <v>99.2</v>
      </c>
      <c r="V107" s="90">
        <v>98.5</v>
      </c>
      <c r="W107" s="90">
        <v>97.4</v>
      </c>
      <c r="X107" s="90">
        <v>96.2</v>
      </c>
      <c r="Y107" s="90">
        <v>96.2</v>
      </c>
      <c r="Z107" s="90">
        <v>95.2</v>
      </c>
      <c r="AA107" s="90">
        <v>97.2</v>
      </c>
      <c r="AB107" s="90">
        <v>99.5</v>
      </c>
      <c r="AC107" s="90">
        <v>99.7</v>
      </c>
      <c r="AD107" s="90">
        <v>99.9</v>
      </c>
      <c r="AE107" s="90">
        <v>99.9</v>
      </c>
      <c r="AF107" s="90">
        <v>99.9</v>
      </c>
    </row>
    <row r="108" spans="1:32" x14ac:dyDescent="0.25">
      <c r="A108" s="87" t="s">
        <v>253</v>
      </c>
      <c r="B108" s="89" t="s">
        <v>240</v>
      </c>
      <c r="C108" s="89" t="s">
        <v>240</v>
      </c>
      <c r="D108" s="89" t="s">
        <v>240</v>
      </c>
      <c r="E108" s="89" t="s">
        <v>240</v>
      </c>
      <c r="F108" s="89" t="s">
        <v>240</v>
      </c>
      <c r="G108" s="89" t="s">
        <v>240</v>
      </c>
      <c r="H108" s="89" t="s">
        <v>240</v>
      </c>
      <c r="I108" s="89" t="s">
        <v>240</v>
      </c>
      <c r="J108" s="89" t="s">
        <v>240</v>
      </c>
      <c r="K108" s="89" t="s">
        <v>240</v>
      </c>
      <c r="L108" s="88">
        <v>11.4</v>
      </c>
      <c r="M108" s="88">
        <v>15.5</v>
      </c>
      <c r="N108" s="88">
        <v>19.2</v>
      </c>
      <c r="O108" s="88">
        <v>37.700000000000003</v>
      </c>
      <c r="P108" s="88">
        <v>73.8</v>
      </c>
      <c r="Q108" s="89">
        <v>100</v>
      </c>
      <c r="R108" s="88">
        <v>73.2</v>
      </c>
      <c r="S108" s="89">
        <v>35</v>
      </c>
      <c r="T108" s="88">
        <v>42.6</v>
      </c>
      <c r="U108" s="88">
        <v>41.9</v>
      </c>
      <c r="V108" s="88">
        <v>33.6</v>
      </c>
      <c r="W108" s="88">
        <v>14.1</v>
      </c>
      <c r="X108" s="88">
        <v>11.7</v>
      </c>
      <c r="Y108" s="88">
        <v>15.7</v>
      </c>
      <c r="Z108" s="88">
        <v>21.1</v>
      </c>
      <c r="AA108" s="89">
        <v>21</v>
      </c>
      <c r="AB108" s="88">
        <v>32.200000000000003</v>
      </c>
      <c r="AC108" s="88">
        <v>46.5</v>
      </c>
      <c r="AD108" s="88">
        <v>54.2</v>
      </c>
      <c r="AE108" s="89">
        <v>54</v>
      </c>
      <c r="AF108" s="88">
        <v>86.7</v>
      </c>
    </row>
    <row r="109" spans="1:32" x14ac:dyDescent="0.25">
      <c r="A109" s="87" t="s">
        <v>254</v>
      </c>
      <c r="B109" s="91" t="s">
        <v>240</v>
      </c>
      <c r="C109" s="91" t="s">
        <v>240</v>
      </c>
      <c r="D109" s="91" t="s">
        <v>240</v>
      </c>
      <c r="E109" s="91" t="s">
        <v>240</v>
      </c>
      <c r="F109" s="91" t="s">
        <v>240</v>
      </c>
      <c r="G109" s="91">
        <v>100</v>
      </c>
      <c r="H109" s="91">
        <v>100</v>
      </c>
      <c r="I109" s="91">
        <v>100</v>
      </c>
      <c r="J109" s="91">
        <v>100</v>
      </c>
      <c r="K109" s="91">
        <v>100</v>
      </c>
      <c r="L109" s="91">
        <v>100</v>
      </c>
      <c r="M109" s="91">
        <v>100</v>
      </c>
      <c r="N109" s="91">
        <v>100</v>
      </c>
      <c r="O109" s="91">
        <v>100</v>
      </c>
      <c r="P109" s="91">
        <v>100</v>
      </c>
      <c r="Q109" s="91">
        <v>100</v>
      </c>
      <c r="R109" s="91">
        <v>100</v>
      </c>
      <c r="S109" s="91">
        <v>100</v>
      </c>
      <c r="T109" s="91">
        <v>100</v>
      </c>
      <c r="U109" s="91">
        <v>100</v>
      </c>
      <c r="V109" s="91">
        <v>100</v>
      </c>
      <c r="W109" s="91">
        <v>100</v>
      </c>
      <c r="X109" s="91">
        <v>100</v>
      </c>
      <c r="Y109" s="91">
        <v>100</v>
      </c>
      <c r="Z109" s="91">
        <v>100</v>
      </c>
      <c r="AA109" s="91">
        <v>100</v>
      </c>
      <c r="AB109" s="91">
        <v>100</v>
      </c>
      <c r="AC109" s="91">
        <v>100</v>
      </c>
      <c r="AD109" s="91">
        <v>100</v>
      </c>
      <c r="AE109" s="91">
        <v>100</v>
      </c>
      <c r="AF109" s="91">
        <v>100</v>
      </c>
    </row>
    <row r="110" spans="1:32" x14ac:dyDescent="0.25">
      <c r="A110" s="87" t="s">
        <v>255</v>
      </c>
      <c r="B110" s="89" t="s">
        <v>240</v>
      </c>
      <c r="C110" s="89" t="s">
        <v>240</v>
      </c>
      <c r="D110" s="89" t="s">
        <v>240</v>
      </c>
      <c r="E110" s="89" t="s">
        <v>240</v>
      </c>
      <c r="F110" s="89" t="s">
        <v>240</v>
      </c>
      <c r="G110" s="89" t="s">
        <v>240</v>
      </c>
      <c r="H110" s="89" t="s">
        <v>240</v>
      </c>
      <c r="I110" s="89" t="s">
        <v>240</v>
      </c>
      <c r="J110" s="89" t="s">
        <v>240</v>
      </c>
      <c r="K110" s="89" t="s">
        <v>240</v>
      </c>
      <c r="L110" s="89">
        <v>100</v>
      </c>
      <c r="M110" s="89">
        <v>100</v>
      </c>
      <c r="N110" s="89">
        <v>100</v>
      </c>
      <c r="O110" s="89">
        <v>100</v>
      </c>
      <c r="P110" s="89">
        <v>100</v>
      </c>
      <c r="Q110" s="89">
        <v>100</v>
      </c>
      <c r="R110" s="89">
        <v>100</v>
      </c>
      <c r="S110" s="89">
        <v>100</v>
      </c>
      <c r="T110" s="89">
        <v>100</v>
      </c>
      <c r="U110" s="89">
        <v>100</v>
      </c>
      <c r="V110" s="89">
        <v>100</v>
      </c>
      <c r="W110" s="89">
        <v>100</v>
      </c>
      <c r="X110" s="89">
        <v>100</v>
      </c>
      <c r="Y110" s="89">
        <v>100</v>
      </c>
      <c r="Z110" s="89">
        <v>100</v>
      </c>
      <c r="AA110" s="89">
        <v>100</v>
      </c>
      <c r="AB110" s="89">
        <v>100</v>
      </c>
      <c r="AC110" s="89">
        <v>100</v>
      </c>
      <c r="AD110" s="89">
        <v>100</v>
      </c>
      <c r="AE110" s="89">
        <v>100</v>
      </c>
      <c r="AF110" s="89">
        <v>100</v>
      </c>
    </row>
    <row r="111" spans="1:32" x14ac:dyDescent="0.25">
      <c r="A111" s="87" t="s">
        <v>256</v>
      </c>
      <c r="B111" s="91" t="s">
        <v>240</v>
      </c>
      <c r="C111" s="91" t="s">
        <v>240</v>
      </c>
      <c r="D111" s="91" t="s">
        <v>240</v>
      </c>
      <c r="E111" s="91" t="s">
        <v>240</v>
      </c>
      <c r="F111" s="91" t="s">
        <v>240</v>
      </c>
      <c r="G111" s="91" t="s">
        <v>240</v>
      </c>
      <c r="H111" s="91" t="s">
        <v>240</v>
      </c>
      <c r="I111" s="91" t="s">
        <v>240</v>
      </c>
      <c r="J111" s="91" t="s">
        <v>240</v>
      </c>
      <c r="K111" s="91" t="s">
        <v>240</v>
      </c>
      <c r="L111" s="91">
        <v>100</v>
      </c>
      <c r="M111" s="91">
        <v>100</v>
      </c>
      <c r="N111" s="91">
        <v>100</v>
      </c>
      <c r="O111" s="91">
        <v>100</v>
      </c>
      <c r="P111" s="91">
        <v>100</v>
      </c>
      <c r="Q111" s="91">
        <v>100</v>
      </c>
      <c r="R111" s="91">
        <v>100</v>
      </c>
      <c r="S111" s="91">
        <v>100</v>
      </c>
      <c r="T111" s="91">
        <v>100</v>
      </c>
      <c r="U111" s="91">
        <v>100</v>
      </c>
      <c r="V111" s="91">
        <v>100</v>
      </c>
      <c r="W111" s="91">
        <v>100</v>
      </c>
      <c r="X111" s="91">
        <v>100</v>
      </c>
      <c r="Y111" s="91">
        <v>100</v>
      </c>
      <c r="Z111" s="91">
        <v>100</v>
      </c>
      <c r="AA111" s="91">
        <v>100</v>
      </c>
      <c r="AB111" s="91">
        <v>100</v>
      </c>
      <c r="AC111" s="91">
        <v>100</v>
      </c>
      <c r="AD111" s="91">
        <v>100</v>
      </c>
      <c r="AE111" s="91">
        <v>100</v>
      </c>
      <c r="AF111" s="91">
        <v>100</v>
      </c>
    </row>
    <row r="112" spans="1:32" x14ac:dyDescent="0.25">
      <c r="A112" s="87" t="s">
        <v>257</v>
      </c>
      <c r="B112" s="89" t="s">
        <v>240</v>
      </c>
      <c r="C112" s="89" t="s">
        <v>240</v>
      </c>
      <c r="D112" s="89" t="s">
        <v>240</v>
      </c>
      <c r="E112" s="89" t="s">
        <v>240</v>
      </c>
      <c r="F112" s="89" t="s">
        <v>240</v>
      </c>
      <c r="G112" s="88">
        <v>76.2</v>
      </c>
      <c r="H112" s="88">
        <v>75.400000000000006</v>
      </c>
      <c r="I112" s="88">
        <v>82.9</v>
      </c>
      <c r="J112" s="88">
        <v>84.1</v>
      </c>
      <c r="K112" s="88">
        <v>83.2</v>
      </c>
      <c r="L112" s="88">
        <v>83.6</v>
      </c>
      <c r="M112" s="88">
        <v>83.8</v>
      </c>
      <c r="N112" s="88">
        <v>88.4</v>
      </c>
      <c r="O112" s="88">
        <v>89.9</v>
      </c>
      <c r="P112" s="88">
        <v>90.7</v>
      </c>
      <c r="Q112" s="88">
        <v>91.9</v>
      </c>
      <c r="R112" s="88">
        <v>92.9</v>
      </c>
      <c r="S112" s="88">
        <v>93.5</v>
      </c>
      <c r="T112" s="89">
        <v>94</v>
      </c>
      <c r="U112" s="88">
        <v>94.9</v>
      </c>
      <c r="V112" s="88">
        <v>95.1</v>
      </c>
      <c r="W112" s="89">
        <v>96</v>
      </c>
      <c r="X112" s="88">
        <v>96.3</v>
      </c>
      <c r="Y112" s="88">
        <v>98.4</v>
      </c>
      <c r="Z112" s="88">
        <v>99.3</v>
      </c>
      <c r="AA112" s="88">
        <v>99.3</v>
      </c>
      <c r="AB112" s="88">
        <v>99.6</v>
      </c>
      <c r="AC112" s="89">
        <v>100</v>
      </c>
      <c r="AD112" s="89">
        <v>100</v>
      </c>
      <c r="AE112" s="89">
        <v>100</v>
      </c>
      <c r="AF112" s="89">
        <v>100</v>
      </c>
    </row>
    <row r="113" spans="1:32" x14ac:dyDescent="0.25">
      <c r="A113" s="87" t="s">
        <v>258</v>
      </c>
      <c r="B113" s="91" t="s">
        <v>240</v>
      </c>
      <c r="C113" s="91" t="s">
        <v>240</v>
      </c>
      <c r="D113" s="91" t="s">
        <v>240</v>
      </c>
      <c r="E113" s="91" t="s">
        <v>240</v>
      </c>
      <c r="F113" s="91" t="s">
        <v>240</v>
      </c>
      <c r="G113" s="91" t="s">
        <v>240</v>
      </c>
      <c r="H113" s="91" t="s">
        <v>240</v>
      </c>
      <c r="I113" s="91" t="s">
        <v>240</v>
      </c>
      <c r="J113" s="91" t="s">
        <v>240</v>
      </c>
      <c r="K113" s="91" t="s">
        <v>240</v>
      </c>
      <c r="L113" s="91">
        <v>100</v>
      </c>
      <c r="M113" s="91">
        <v>100</v>
      </c>
      <c r="N113" s="91">
        <v>100</v>
      </c>
      <c r="O113" s="91">
        <v>100</v>
      </c>
      <c r="P113" s="91">
        <v>100</v>
      </c>
      <c r="Q113" s="91">
        <v>100</v>
      </c>
      <c r="R113" s="91">
        <v>100</v>
      </c>
      <c r="S113" s="91">
        <v>100</v>
      </c>
      <c r="T113" s="91">
        <v>100</v>
      </c>
      <c r="U113" s="91">
        <v>100</v>
      </c>
      <c r="V113" s="91">
        <v>100</v>
      </c>
      <c r="W113" s="91">
        <v>100</v>
      </c>
      <c r="X113" s="91">
        <v>100</v>
      </c>
      <c r="Y113" s="91">
        <v>100</v>
      </c>
      <c r="Z113" s="91">
        <v>100</v>
      </c>
      <c r="AA113" s="91">
        <v>100</v>
      </c>
      <c r="AB113" s="91">
        <v>100</v>
      </c>
      <c r="AC113" s="91">
        <v>100</v>
      </c>
      <c r="AD113" s="91">
        <v>100</v>
      </c>
      <c r="AE113" s="91">
        <v>100</v>
      </c>
      <c r="AF113" s="91">
        <v>100</v>
      </c>
    </row>
    <row r="114" spans="1:32" x14ac:dyDescent="0.25">
      <c r="A114" s="87" t="s">
        <v>259</v>
      </c>
      <c r="B114" s="89" t="s">
        <v>240</v>
      </c>
      <c r="C114" s="89" t="s">
        <v>240</v>
      </c>
      <c r="D114" s="89" t="s">
        <v>240</v>
      </c>
      <c r="E114" s="89" t="s">
        <v>240</v>
      </c>
      <c r="F114" s="89" t="s">
        <v>240</v>
      </c>
      <c r="G114" s="89" t="s">
        <v>240</v>
      </c>
      <c r="H114" s="89">
        <v>100</v>
      </c>
      <c r="I114" s="89">
        <v>100</v>
      </c>
      <c r="J114" s="89">
        <v>100</v>
      </c>
      <c r="K114" s="89">
        <v>100</v>
      </c>
      <c r="L114" s="89">
        <v>100</v>
      </c>
      <c r="M114" s="89">
        <v>100</v>
      </c>
      <c r="N114" s="89">
        <v>100</v>
      </c>
      <c r="O114" s="89">
        <v>100</v>
      </c>
      <c r="P114" s="89">
        <v>100</v>
      </c>
      <c r="Q114" s="89">
        <v>100</v>
      </c>
      <c r="R114" s="89">
        <v>100</v>
      </c>
      <c r="S114" s="89">
        <v>100</v>
      </c>
      <c r="T114" s="89">
        <v>100</v>
      </c>
      <c r="U114" s="89">
        <v>100</v>
      </c>
      <c r="V114" s="89">
        <v>100</v>
      </c>
      <c r="W114" s="89">
        <v>100</v>
      </c>
      <c r="X114" s="89">
        <v>100</v>
      </c>
      <c r="Y114" s="89">
        <v>100</v>
      </c>
      <c r="Z114" s="89">
        <v>100</v>
      </c>
      <c r="AA114" s="89">
        <v>100</v>
      </c>
      <c r="AB114" s="89">
        <v>100</v>
      </c>
      <c r="AC114" s="89">
        <v>100</v>
      </c>
      <c r="AD114" s="89">
        <v>100</v>
      </c>
      <c r="AE114" s="89">
        <v>100</v>
      </c>
      <c r="AF114" s="89">
        <v>100</v>
      </c>
    </row>
    <row r="115" spans="1:32" x14ac:dyDescent="0.25">
      <c r="A115" s="87" t="s">
        <v>260</v>
      </c>
      <c r="B115" s="91">
        <v>74</v>
      </c>
      <c r="C115" s="90">
        <v>76.2</v>
      </c>
      <c r="D115" s="91">
        <v>80</v>
      </c>
      <c r="E115" s="90">
        <v>83.1</v>
      </c>
      <c r="F115" s="90">
        <v>85.2</v>
      </c>
      <c r="G115" s="90">
        <v>81.3</v>
      </c>
      <c r="H115" s="90">
        <v>82.3</v>
      </c>
      <c r="I115" s="90">
        <v>84.4</v>
      </c>
      <c r="J115" s="90">
        <v>85.7</v>
      </c>
      <c r="K115" s="90">
        <v>84.3</v>
      </c>
      <c r="L115" s="90">
        <v>85.7</v>
      </c>
      <c r="M115" s="90">
        <v>85.9</v>
      </c>
      <c r="N115" s="90">
        <v>85.6</v>
      </c>
      <c r="O115" s="90">
        <v>85.1</v>
      </c>
      <c r="P115" s="90">
        <v>87.3</v>
      </c>
      <c r="Q115" s="90">
        <v>87.3</v>
      </c>
      <c r="R115" s="90">
        <v>88.7</v>
      </c>
      <c r="S115" s="90">
        <v>89.2</v>
      </c>
      <c r="T115" s="90">
        <v>89.3</v>
      </c>
      <c r="U115" s="90">
        <v>86.8</v>
      </c>
      <c r="V115" s="90">
        <v>88.9</v>
      </c>
      <c r="W115" s="90">
        <v>89.2</v>
      </c>
      <c r="X115" s="90">
        <v>89.3</v>
      </c>
      <c r="Y115" s="90">
        <v>87.3</v>
      </c>
      <c r="Z115" s="90">
        <v>85.9</v>
      </c>
      <c r="AA115" s="90">
        <v>84.8</v>
      </c>
      <c r="AB115" s="90">
        <v>85.4</v>
      </c>
      <c r="AC115" s="90">
        <v>85.7</v>
      </c>
      <c r="AD115" s="90">
        <v>86.4</v>
      </c>
      <c r="AE115" s="90">
        <v>83.6</v>
      </c>
      <c r="AF115" s="90">
        <v>83.2</v>
      </c>
    </row>
    <row r="116" spans="1:32" x14ac:dyDescent="0.25">
      <c r="A116" s="87" t="s">
        <v>261</v>
      </c>
      <c r="B116" s="89" t="s">
        <v>240</v>
      </c>
      <c r="C116" s="89" t="s">
        <v>240</v>
      </c>
      <c r="D116" s="89" t="s">
        <v>240</v>
      </c>
      <c r="E116" s="89" t="s">
        <v>240</v>
      </c>
      <c r="F116" s="89" t="s">
        <v>240</v>
      </c>
      <c r="G116" s="89" t="s">
        <v>240</v>
      </c>
      <c r="H116" s="89" t="s">
        <v>240</v>
      </c>
      <c r="I116" s="89" t="s">
        <v>240</v>
      </c>
      <c r="J116" s="89" t="s">
        <v>240</v>
      </c>
      <c r="K116" s="89" t="s">
        <v>240</v>
      </c>
      <c r="L116" s="88">
        <v>33.9</v>
      </c>
      <c r="M116" s="88">
        <v>32.299999999999997</v>
      </c>
      <c r="N116" s="88">
        <v>33.200000000000003</v>
      </c>
      <c r="O116" s="88">
        <v>39.4</v>
      </c>
      <c r="P116" s="88">
        <v>43.2</v>
      </c>
      <c r="Q116" s="88">
        <v>39.4</v>
      </c>
      <c r="R116" s="88">
        <v>44.2</v>
      </c>
      <c r="S116" s="88">
        <v>49.1</v>
      </c>
      <c r="T116" s="89">
        <v>50</v>
      </c>
      <c r="U116" s="88">
        <v>41.2</v>
      </c>
      <c r="V116" s="88">
        <v>46.1</v>
      </c>
      <c r="W116" s="88">
        <v>47.3</v>
      </c>
      <c r="X116" s="88">
        <v>41.5</v>
      </c>
      <c r="Y116" s="88">
        <v>41.3</v>
      </c>
      <c r="Z116" s="88">
        <v>43.3</v>
      </c>
      <c r="AA116" s="88">
        <v>46.4</v>
      </c>
      <c r="AB116" s="88">
        <v>45.8</v>
      </c>
      <c r="AC116" s="88">
        <v>47.8</v>
      </c>
      <c r="AD116" s="88">
        <v>50.7</v>
      </c>
      <c r="AE116" s="88">
        <v>46.2</v>
      </c>
      <c r="AF116" s="88">
        <v>47.9</v>
      </c>
    </row>
    <row r="117" spans="1:32" x14ac:dyDescent="0.25">
      <c r="A117" s="87" t="s">
        <v>262</v>
      </c>
      <c r="B117" s="91" t="s">
        <v>240</v>
      </c>
      <c r="C117" s="91" t="s">
        <v>240</v>
      </c>
      <c r="D117" s="91" t="s">
        <v>240</v>
      </c>
      <c r="E117" s="91" t="s">
        <v>240</v>
      </c>
      <c r="F117" s="91" t="s">
        <v>240</v>
      </c>
      <c r="G117" s="90">
        <v>17.399999999999999</v>
      </c>
      <c r="H117" s="90">
        <v>19.100000000000001</v>
      </c>
      <c r="I117" s="90">
        <v>21.7</v>
      </c>
      <c r="J117" s="90">
        <v>25.7</v>
      </c>
      <c r="K117" s="90">
        <v>31.5</v>
      </c>
      <c r="L117" s="90">
        <v>36.299999999999997</v>
      </c>
      <c r="M117" s="90">
        <v>34.9</v>
      </c>
      <c r="N117" s="91">
        <v>38</v>
      </c>
      <c r="O117" s="90">
        <v>37.4</v>
      </c>
      <c r="P117" s="90">
        <v>36.9</v>
      </c>
      <c r="Q117" s="90">
        <v>37.6</v>
      </c>
      <c r="R117" s="90">
        <v>42.8</v>
      </c>
      <c r="S117" s="90">
        <v>38.1</v>
      </c>
      <c r="T117" s="90">
        <v>38.4</v>
      </c>
      <c r="U117" s="90">
        <v>34.6</v>
      </c>
      <c r="V117" s="90">
        <v>39.5</v>
      </c>
      <c r="W117" s="90">
        <v>37.200000000000003</v>
      </c>
      <c r="X117" s="90">
        <v>34.5</v>
      </c>
      <c r="Y117" s="90">
        <v>34.4</v>
      </c>
      <c r="Z117" s="90">
        <v>36.299999999999997</v>
      </c>
      <c r="AA117" s="90">
        <v>37.5</v>
      </c>
      <c r="AB117" s="90">
        <v>39.200000000000003</v>
      </c>
      <c r="AC117" s="90">
        <v>44.4</v>
      </c>
      <c r="AD117" s="90">
        <v>45.6</v>
      </c>
      <c r="AE117" s="90">
        <v>45.8</v>
      </c>
      <c r="AF117" s="90">
        <v>46.8</v>
      </c>
    </row>
    <row r="118" spans="1:32" x14ac:dyDescent="0.25">
      <c r="A118" s="87" t="s">
        <v>263</v>
      </c>
      <c r="B118" s="89" t="s">
        <v>240</v>
      </c>
      <c r="C118" s="89" t="s">
        <v>240</v>
      </c>
      <c r="D118" s="89" t="s">
        <v>240</v>
      </c>
      <c r="E118" s="89" t="s">
        <v>240</v>
      </c>
      <c r="F118" s="88">
        <v>38.700000000000003</v>
      </c>
      <c r="G118" s="88">
        <v>43.8</v>
      </c>
      <c r="H118" s="88">
        <v>45.2</v>
      </c>
      <c r="I118" s="88">
        <v>49.2</v>
      </c>
      <c r="J118" s="88">
        <v>52.6</v>
      </c>
      <c r="K118" s="88">
        <v>55.5</v>
      </c>
      <c r="L118" s="88">
        <v>66.2</v>
      </c>
      <c r="M118" s="89">
        <v>67</v>
      </c>
      <c r="N118" s="88">
        <v>70.099999999999994</v>
      </c>
      <c r="O118" s="88">
        <v>71.099999999999994</v>
      </c>
      <c r="P118" s="88">
        <v>73.5</v>
      </c>
      <c r="Q118" s="88">
        <v>74.599999999999994</v>
      </c>
      <c r="R118" s="88">
        <v>80.599999999999994</v>
      </c>
      <c r="S118" s="88">
        <v>98.3</v>
      </c>
      <c r="T118" s="88">
        <v>99.7</v>
      </c>
      <c r="U118" s="88">
        <v>95.1</v>
      </c>
      <c r="V118" s="88">
        <v>85.6</v>
      </c>
      <c r="W118" s="88">
        <v>82.3</v>
      </c>
      <c r="X118" s="88">
        <v>81.8</v>
      </c>
      <c r="Y118" s="88">
        <v>81.099999999999994</v>
      </c>
      <c r="Z118" s="88">
        <v>80.5</v>
      </c>
      <c r="AA118" s="88">
        <v>80.7</v>
      </c>
      <c r="AB118" s="88">
        <v>80.5</v>
      </c>
      <c r="AC118" s="88">
        <v>81.2</v>
      </c>
      <c r="AD118" s="88">
        <v>83.3</v>
      </c>
      <c r="AE118" s="88">
        <v>80.8</v>
      </c>
      <c r="AF118" s="88">
        <v>78.8</v>
      </c>
    </row>
    <row r="119" spans="1:32" x14ac:dyDescent="0.25">
      <c r="A119" s="87" t="s">
        <v>264</v>
      </c>
      <c r="B119" s="91" t="s">
        <v>240</v>
      </c>
      <c r="C119" s="91" t="s">
        <v>240</v>
      </c>
      <c r="D119" s="91" t="s">
        <v>240</v>
      </c>
      <c r="E119" s="91" t="s">
        <v>240</v>
      </c>
      <c r="F119" s="91" t="s">
        <v>240</v>
      </c>
      <c r="G119" s="91">
        <v>100</v>
      </c>
      <c r="H119" s="91">
        <v>100</v>
      </c>
      <c r="I119" s="91">
        <v>100</v>
      </c>
      <c r="J119" s="91">
        <v>100</v>
      </c>
      <c r="K119" s="91">
        <v>100</v>
      </c>
      <c r="L119" s="91">
        <v>100</v>
      </c>
      <c r="M119" s="91">
        <v>100</v>
      </c>
      <c r="N119" s="91">
        <v>100</v>
      </c>
      <c r="O119" s="91">
        <v>100</v>
      </c>
      <c r="P119" s="91">
        <v>100</v>
      </c>
      <c r="Q119" s="91">
        <v>100</v>
      </c>
      <c r="R119" s="91">
        <v>100</v>
      </c>
      <c r="S119" s="91">
        <v>100</v>
      </c>
      <c r="T119" s="91">
        <v>100</v>
      </c>
      <c r="U119" s="91">
        <v>100</v>
      </c>
      <c r="V119" s="91">
        <v>100</v>
      </c>
      <c r="W119" s="91">
        <v>100</v>
      </c>
      <c r="X119" s="91">
        <v>100</v>
      </c>
      <c r="Y119" s="91">
        <v>100</v>
      </c>
      <c r="Z119" s="91">
        <v>100</v>
      </c>
      <c r="AA119" s="91">
        <v>100</v>
      </c>
      <c r="AB119" s="91">
        <v>100</v>
      </c>
      <c r="AC119" s="91">
        <v>100</v>
      </c>
      <c r="AD119" s="91">
        <v>100</v>
      </c>
      <c r="AE119" s="91">
        <v>100</v>
      </c>
      <c r="AF119" s="91">
        <v>100</v>
      </c>
    </row>
    <row r="120" spans="1:32" x14ac:dyDescent="0.25">
      <c r="A120" s="87" t="s">
        <v>265</v>
      </c>
      <c r="B120" s="89" t="s">
        <v>240</v>
      </c>
      <c r="C120" s="89" t="s">
        <v>240</v>
      </c>
      <c r="D120" s="89" t="s">
        <v>240</v>
      </c>
      <c r="E120" s="89" t="s">
        <v>240</v>
      </c>
      <c r="F120" s="89" t="s">
        <v>240</v>
      </c>
      <c r="G120" s="89" t="s">
        <v>240</v>
      </c>
      <c r="H120" s="89" t="s">
        <v>240</v>
      </c>
      <c r="I120" s="89" t="s">
        <v>240</v>
      </c>
      <c r="J120" s="88">
        <v>87.1</v>
      </c>
      <c r="K120" s="88">
        <v>87.4</v>
      </c>
      <c r="L120" s="88">
        <v>88.3</v>
      </c>
      <c r="M120" s="88">
        <v>89.7</v>
      </c>
      <c r="N120" s="88">
        <v>93.1</v>
      </c>
      <c r="O120" s="88">
        <v>93.6</v>
      </c>
      <c r="P120" s="89">
        <v>94</v>
      </c>
      <c r="Q120" s="88">
        <v>94.7</v>
      </c>
      <c r="R120" s="88">
        <v>95.2</v>
      </c>
      <c r="S120" s="88">
        <v>95.9</v>
      </c>
      <c r="T120" s="88">
        <v>96.8</v>
      </c>
      <c r="U120" s="88">
        <v>99.8</v>
      </c>
      <c r="V120" s="88">
        <v>99.7</v>
      </c>
      <c r="W120" s="88">
        <v>99.7</v>
      </c>
      <c r="X120" s="88">
        <v>99.7</v>
      </c>
      <c r="Y120" s="88">
        <v>99.7</v>
      </c>
      <c r="Z120" s="88">
        <v>99.7</v>
      </c>
      <c r="AA120" s="88">
        <v>99.7</v>
      </c>
      <c r="AB120" s="88">
        <v>99.7</v>
      </c>
      <c r="AC120" s="88">
        <v>99.7</v>
      </c>
      <c r="AD120" s="88">
        <v>99.7</v>
      </c>
      <c r="AE120" s="88">
        <v>99.6</v>
      </c>
      <c r="AF120" s="88">
        <v>99.6</v>
      </c>
    </row>
    <row r="121" spans="1:32" x14ac:dyDescent="0.25">
      <c r="A121" s="87" t="s">
        <v>266</v>
      </c>
      <c r="B121" s="91" t="s">
        <v>240</v>
      </c>
      <c r="C121" s="91" t="s">
        <v>240</v>
      </c>
      <c r="D121" s="91" t="s">
        <v>240</v>
      </c>
      <c r="E121" s="91" t="s">
        <v>240</v>
      </c>
      <c r="F121" s="91" t="s">
        <v>240</v>
      </c>
      <c r="G121" s="91" t="s">
        <v>240</v>
      </c>
      <c r="H121" s="91" t="s">
        <v>240</v>
      </c>
      <c r="I121" s="91" t="s">
        <v>240</v>
      </c>
      <c r="J121" s="91" t="s">
        <v>240</v>
      </c>
      <c r="K121" s="91" t="s">
        <v>240</v>
      </c>
      <c r="L121" s="90">
        <v>72.900000000000006</v>
      </c>
      <c r="M121" s="90">
        <v>75.7</v>
      </c>
      <c r="N121" s="90">
        <v>73.8</v>
      </c>
      <c r="O121" s="91">
        <v>75</v>
      </c>
      <c r="P121" s="90">
        <v>72.900000000000006</v>
      </c>
      <c r="Q121" s="90">
        <v>72.8</v>
      </c>
      <c r="R121" s="90">
        <v>74.400000000000006</v>
      </c>
      <c r="S121" s="90">
        <v>73.5</v>
      </c>
      <c r="T121" s="90">
        <v>67.5</v>
      </c>
      <c r="U121" s="90">
        <v>39.1</v>
      </c>
      <c r="V121" s="90">
        <v>36.799999999999997</v>
      </c>
      <c r="W121" s="90">
        <v>38.299999999999997</v>
      </c>
      <c r="X121" s="90">
        <v>33.5</v>
      </c>
      <c r="Y121" s="90">
        <v>17.3</v>
      </c>
      <c r="Z121" s="90">
        <v>42.2</v>
      </c>
      <c r="AA121" s="90">
        <v>36.799999999999997</v>
      </c>
      <c r="AB121" s="90">
        <v>25.4</v>
      </c>
      <c r="AC121" s="90">
        <v>24.1</v>
      </c>
      <c r="AD121" s="90">
        <v>24.2</v>
      </c>
      <c r="AE121" s="90">
        <v>23.8</v>
      </c>
      <c r="AF121" s="90">
        <v>20.7</v>
      </c>
    </row>
    <row r="122" spans="1:32" x14ac:dyDescent="0.25">
      <c r="A122" s="87" t="s">
        <v>267</v>
      </c>
      <c r="B122" s="89" t="s">
        <v>240</v>
      </c>
      <c r="C122" s="89" t="s">
        <v>240</v>
      </c>
      <c r="D122" s="89" t="s">
        <v>240</v>
      </c>
      <c r="E122" s="89" t="s">
        <v>240</v>
      </c>
      <c r="F122" s="89" t="s">
        <v>240</v>
      </c>
      <c r="G122" s="89" t="s">
        <v>240</v>
      </c>
      <c r="H122" s="89" t="s">
        <v>240</v>
      </c>
      <c r="I122" s="89" t="s">
        <v>240</v>
      </c>
      <c r="J122" s="88">
        <v>13.3</v>
      </c>
      <c r="K122" s="88">
        <v>13.8</v>
      </c>
      <c r="L122" s="88">
        <v>14.3</v>
      </c>
      <c r="M122" s="88">
        <v>14.5</v>
      </c>
      <c r="N122" s="88">
        <v>14.8</v>
      </c>
      <c r="O122" s="88">
        <v>15.1</v>
      </c>
      <c r="P122" s="88">
        <v>15.7</v>
      </c>
      <c r="Q122" s="88">
        <v>16.2</v>
      </c>
      <c r="R122" s="88">
        <v>16.2</v>
      </c>
      <c r="S122" s="88">
        <v>17.899999999999999</v>
      </c>
      <c r="T122" s="88">
        <v>17.2</v>
      </c>
      <c r="U122" s="88">
        <v>14.4</v>
      </c>
      <c r="V122" s="88">
        <v>13.7</v>
      </c>
      <c r="W122" s="88">
        <v>14.2</v>
      </c>
      <c r="X122" s="88">
        <v>12.1</v>
      </c>
      <c r="Y122" s="88">
        <v>10.5</v>
      </c>
      <c r="Z122" s="88">
        <v>10.3</v>
      </c>
      <c r="AA122" s="88">
        <v>11.6</v>
      </c>
      <c r="AB122" s="88">
        <v>12.2</v>
      </c>
      <c r="AC122" s="88">
        <v>12.7</v>
      </c>
      <c r="AD122" s="88">
        <v>13.2</v>
      </c>
      <c r="AE122" s="88">
        <v>11.2</v>
      </c>
      <c r="AF122" s="88">
        <v>9.9</v>
      </c>
    </row>
    <row r="125" spans="1:32" x14ac:dyDescent="0.25">
      <c r="A125" s="83" t="s">
        <v>218</v>
      </c>
      <c r="B125" s="82" t="s">
        <v>57</v>
      </c>
    </row>
    <row r="126" spans="1:32" x14ac:dyDescent="0.25">
      <c r="A126" s="83" t="s">
        <v>221</v>
      </c>
      <c r="B126" s="82" t="s">
        <v>60</v>
      </c>
    </row>
    <row r="127" spans="1:32" x14ac:dyDescent="0.25">
      <c r="A127" s="83" t="s">
        <v>222</v>
      </c>
      <c r="B127" s="82" t="s">
        <v>78</v>
      </c>
    </row>
    <row r="129" spans="1:32" x14ac:dyDescent="0.25">
      <c r="A129" s="84" t="s">
        <v>224</v>
      </c>
      <c r="B129" s="92" t="s">
        <v>287</v>
      </c>
      <c r="C129" s="92" t="s">
        <v>288</v>
      </c>
      <c r="D129" s="92" t="s">
        <v>289</v>
      </c>
      <c r="E129" s="92" t="s">
        <v>290</v>
      </c>
      <c r="F129" s="92" t="s">
        <v>291</v>
      </c>
      <c r="G129" s="92" t="s">
        <v>292</v>
      </c>
      <c r="H129" s="92" t="s">
        <v>293</v>
      </c>
      <c r="I129" s="92" t="s">
        <v>294</v>
      </c>
      <c r="J129" s="92" t="s">
        <v>295</v>
      </c>
      <c r="K129" s="92" t="s">
        <v>296</v>
      </c>
      <c r="L129" s="92" t="s">
        <v>297</v>
      </c>
      <c r="M129" s="92" t="s">
        <v>298</v>
      </c>
      <c r="N129" s="92" t="s">
        <v>299</v>
      </c>
      <c r="O129" s="92" t="s">
        <v>300</v>
      </c>
      <c r="P129" s="92" t="s">
        <v>301</v>
      </c>
      <c r="Q129" s="92" t="s">
        <v>302</v>
      </c>
      <c r="R129" s="92" t="s">
        <v>303</v>
      </c>
      <c r="S129" s="92" t="s">
        <v>304</v>
      </c>
      <c r="T129" s="92" t="s">
        <v>305</v>
      </c>
      <c r="U129" s="92" t="s">
        <v>306</v>
      </c>
      <c r="V129" s="92" t="s">
        <v>225</v>
      </c>
      <c r="W129" s="92" t="s">
        <v>226</v>
      </c>
      <c r="X129" s="92" t="s">
        <v>227</v>
      </c>
      <c r="Y129" s="92" t="s">
        <v>228</v>
      </c>
      <c r="Z129" s="92" t="s">
        <v>229</v>
      </c>
      <c r="AA129" s="92" t="s">
        <v>230</v>
      </c>
      <c r="AB129" s="92" t="s">
        <v>231</v>
      </c>
      <c r="AC129" s="92" t="s">
        <v>232</v>
      </c>
      <c r="AD129" s="92" t="s">
        <v>233</v>
      </c>
      <c r="AE129" s="92" t="s">
        <v>234</v>
      </c>
      <c r="AF129" s="92" t="s">
        <v>235</v>
      </c>
    </row>
    <row r="130" spans="1:32" x14ac:dyDescent="0.25">
      <c r="A130" s="85" t="s">
        <v>237</v>
      </c>
      <c r="B130" s="86" t="s">
        <v>238</v>
      </c>
      <c r="C130" s="86" t="s">
        <v>238</v>
      </c>
      <c r="D130" s="86" t="s">
        <v>238</v>
      </c>
      <c r="E130" s="86" t="s">
        <v>238</v>
      </c>
      <c r="F130" s="86" t="s">
        <v>238</v>
      </c>
      <c r="G130" s="86" t="s">
        <v>238</v>
      </c>
      <c r="H130" s="86" t="s">
        <v>238</v>
      </c>
      <c r="I130" s="86" t="s">
        <v>238</v>
      </c>
      <c r="J130" s="86" t="s">
        <v>238</v>
      </c>
      <c r="K130" s="86" t="s">
        <v>238</v>
      </c>
      <c r="L130" s="86" t="s">
        <v>238</v>
      </c>
      <c r="M130" s="86" t="s">
        <v>238</v>
      </c>
      <c r="N130" s="86" t="s">
        <v>238</v>
      </c>
      <c r="O130" s="86" t="s">
        <v>238</v>
      </c>
      <c r="P130" s="86" t="s">
        <v>238</v>
      </c>
      <c r="Q130" s="86" t="s">
        <v>238</v>
      </c>
      <c r="R130" s="86" t="s">
        <v>238</v>
      </c>
      <c r="S130" s="86" t="s">
        <v>238</v>
      </c>
      <c r="T130" s="86" t="s">
        <v>238</v>
      </c>
      <c r="U130" s="86" t="s">
        <v>238</v>
      </c>
      <c r="V130" s="86" t="s">
        <v>238</v>
      </c>
      <c r="W130" s="86" t="s">
        <v>238</v>
      </c>
      <c r="X130" s="86" t="s">
        <v>238</v>
      </c>
      <c r="Y130" s="86" t="s">
        <v>238</v>
      </c>
      <c r="Z130" s="86" t="s">
        <v>238</v>
      </c>
      <c r="AA130" s="86" t="s">
        <v>238</v>
      </c>
      <c r="AB130" s="86" t="s">
        <v>238</v>
      </c>
      <c r="AC130" s="86" t="s">
        <v>238</v>
      </c>
      <c r="AD130" s="86" t="s">
        <v>238</v>
      </c>
      <c r="AE130" s="86" t="s">
        <v>238</v>
      </c>
      <c r="AF130" s="86" t="s">
        <v>238</v>
      </c>
    </row>
    <row r="131" spans="1:32" x14ac:dyDescent="0.25">
      <c r="A131" s="87" t="s">
        <v>239</v>
      </c>
      <c r="B131" s="91" t="s">
        <v>240</v>
      </c>
      <c r="C131" s="91" t="s">
        <v>240</v>
      </c>
      <c r="D131" s="91" t="s">
        <v>240</v>
      </c>
      <c r="E131" s="91" t="s">
        <v>240</v>
      </c>
      <c r="F131" s="91" t="s">
        <v>240</v>
      </c>
      <c r="G131" s="91" t="s">
        <v>240</v>
      </c>
      <c r="H131" s="91" t="s">
        <v>240</v>
      </c>
      <c r="I131" s="91" t="s">
        <v>240</v>
      </c>
      <c r="J131" s="91" t="s">
        <v>240</v>
      </c>
      <c r="K131" s="91" t="s">
        <v>240</v>
      </c>
      <c r="L131" s="90">
        <v>2.7</v>
      </c>
      <c r="M131" s="90">
        <v>2.7</v>
      </c>
      <c r="N131" s="90">
        <v>2.8</v>
      </c>
      <c r="O131" s="90">
        <v>2.9</v>
      </c>
      <c r="P131" s="91">
        <v>3</v>
      </c>
      <c r="Q131" s="90">
        <v>2.9</v>
      </c>
      <c r="R131" s="90">
        <v>2.8</v>
      </c>
      <c r="S131" s="90">
        <v>2.9</v>
      </c>
      <c r="T131" s="90">
        <v>2.7</v>
      </c>
      <c r="U131" s="90">
        <v>2.4</v>
      </c>
      <c r="V131" s="91">
        <v>3</v>
      </c>
      <c r="W131" s="90">
        <v>2.9</v>
      </c>
      <c r="X131" s="90">
        <v>2.8</v>
      </c>
      <c r="Y131" s="90">
        <v>2.9</v>
      </c>
      <c r="Z131" s="90">
        <v>2.9</v>
      </c>
      <c r="AA131" s="90">
        <v>2.8</v>
      </c>
      <c r="AB131" s="90">
        <v>2.9</v>
      </c>
      <c r="AC131" s="90">
        <v>3.2</v>
      </c>
      <c r="AD131" s="90">
        <v>3.2</v>
      </c>
      <c r="AE131" s="90">
        <v>3.2</v>
      </c>
      <c r="AF131" s="90">
        <v>3.2</v>
      </c>
    </row>
    <row r="132" spans="1:32" x14ac:dyDescent="0.25">
      <c r="A132" s="87" t="s">
        <v>241</v>
      </c>
      <c r="B132" s="88">
        <v>39.6</v>
      </c>
      <c r="C132" s="88">
        <v>38.9</v>
      </c>
      <c r="D132" s="88">
        <v>37.299999999999997</v>
      </c>
      <c r="E132" s="88">
        <v>38.700000000000003</v>
      </c>
      <c r="F132" s="88">
        <v>38.799999999999997</v>
      </c>
      <c r="G132" s="88">
        <v>37.200000000000003</v>
      </c>
      <c r="H132" s="88">
        <v>40.9</v>
      </c>
      <c r="I132" s="88">
        <v>38.6</v>
      </c>
      <c r="J132" s="88">
        <v>38.1</v>
      </c>
      <c r="K132" s="88">
        <v>37.299999999999997</v>
      </c>
      <c r="L132" s="88">
        <v>36.799999999999997</v>
      </c>
      <c r="M132" s="88">
        <v>34.700000000000003</v>
      </c>
      <c r="N132" s="88">
        <v>33.6</v>
      </c>
      <c r="O132" s="88">
        <v>35.6</v>
      </c>
      <c r="P132" s="88">
        <v>36.5</v>
      </c>
      <c r="Q132" s="88">
        <v>36.9</v>
      </c>
      <c r="R132" s="88">
        <v>37.1</v>
      </c>
      <c r="S132" s="88">
        <v>35.700000000000003</v>
      </c>
      <c r="T132" s="88">
        <v>37.299999999999997</v>
      </c>
      <c r="U132" s="88">
        <v>38.6</v>
      </c>
      <c r="V132" s="88">
        <v>41.7</v>
      </c>
      <c r="W132" s="88">
        <v>40.799999999999997</v>
      </c>
      <c r="X132" s="88">
        <v>41.3</v>
      </c>
      <c r="Y132" s="89">
        <v>41</v>
      </c>
      <c r="Z132" s="88">
        <v>40.700000000000003</v>
      </c>
      <c r="AA132" s="88">
        <v>38.299999999999997</v>
      </c>
      <c r="AB132" s="88">
        <v>37.200000000000003</v>
      </c>
      <c r="AC132" s="88">
        <v>37.5</v>
      </c>
      <c r="AD132" s="88">
        <v>35.5</v>
      </c>
      <c r="AE132" s="88">
        <v>36.6</v>
      </c>
      <c r="AF132" s="88">
        <v>36.4</v>
      </c>
    </row>
    <row r="133" spans="1:32" x14ac:dyDescent="0.25">
      <c r="A133" s="87" t="s">
        <v>242</v>
      </c>
      <c r="B133" s="91" t="s">
        <v>240</v>
      </c>
      <c r="C133" s="91" t="s">
        <v>240</v>
      </c>
      <c r="D133" s="91" t="s">
        <v>240</v>
      </c>
      <c r="E133" s="91" t="s">
        <v>240</v>
      </c>
      <c r="F133" s="91" t="s">
        <v>240</v>
      </c>
      <c r="G133" s="91" t="s">
        <v>240</v>
      </c>
      <c r="H133" s="91" t="s">
        <v>240</v>
      </c>
      <c r="I133" s="91" t="s">
        <v>240</v>
      </c>
      <c r="J133" s="91" t="s">
        <v>240</v>
      </c>
      <c r="K133" s="91" t="s">
        <v>240</v>
      </c>
      <c r="L133" s="90">
        <v>3.1</v>
      </c>
      <c r="M133" s="90">
        <v>3.4</v>
      </c>
      <c r="N133" s="90">
        <v>3.8</v>
      </c>
      <c r="O133" s="91">
        <v>4</v>
      </c>
      <c r="P133" s="90">
        <v>4.0999999999999996</v>
      </c>
      <c r="Q133" s="90">
        <v>4.8</v>
      </c>
      <c r="R133" s="90">
        <v>5.3</v>
      </c>
      <c r="S133" s="90">
        <v>4.4000000000000004</v>
      </c>
      <c r="T133" s="90">
        <v>4.5999999999999996</v>
      </c>
      <c r="U133" s="90">
        <v>5.6</v>
      </c>
      <c r="V133" s="90">
        <v>6.5</v>
      </c>
      <c r="W133" s="91">
        <v>6</v>
      </c>
      <c r="X133" s="90">
        <v>5.9</v>
      </c>
      <c r="Y133" s="90">
        <v>5.7</v>
      </c>
      <c r="Z133" s="90">
        <v>5.5</v>
      </c>
      <c r="AA133" s="90">
        <v>4.7</v>
      </c>
      <c r="AB133" s="90">
        <v>6.1</v>
      </c>
      <c r="AC133" s="90">
        <v>7.3</v>
      </c>
      <c r="AD133" s="90">
        <v>6.3</v>
      </c>
      <c r="AE133" s="90">
        <v>6.3</v>
      </c>
      <c r="AF133" s="90">
        <v>5.7</v>
      </c>
    </row>
    <row r="134" spans="1:32" x14ac:dyDescent="0.25">
      <c r="A134" s="87" t="s">
        <v>243</v>
      </c>
      <c r="B134" s="89" t="s">
        <v>240</v>
      </c>
      <c r="C134" s="89" t="s">
        <v>240</v>
      </c>
      <c r="D134" s="89" t="s">
        <v>240</v>
      </c>
      <c r="E134" s="88">
        <v>5.0999999999999996</v>
      </c>
      <c r="F134" s="89">
        <v>6</v>
      </c>
      <c r="G134" s="88">
        <v>6.5</v>
      </c>
      <c r="H134" s="88">
        <v>6.3</v>
      </c>
      <c r="I134" s="88">
        <v>6.3</v>
      </c>
      <c r="J134" s="89">
        <v>6</v>
      </c>
      <c r="K134" s="88">
        <v>5.8</v>
      </c>
      <c r="L134" s="88">
        <v>6.5</v>
      </c>
      <c r="M134" s="88">
        <v>6.8</v>
      </c>
      <c r="N134" s="88">
        <v>6.7</v>
      </c>
      <c r="O134" s="88">
        <v>6.8</v>
      </c>
      <c r="P134" s="89">
        <v>8</v>
      </c>
      <c r="Q134" s="89">
        <v>7</v>
      </c>
      <c r="R134" s="88">
        <v>7.5</v>
      </c>
      <c r="S134" s="88">
        <v>7.1</v>
      </c>
      <c r="T134" s="88">
        <v>7.3</v>
      </c>
      <c r="U134" s="88">
        <v>6.7</v>
      </c>
      <c r="V134" s="88">
        <v>8.4</v>
      </c>
      <c r="W134" s="88">
        <v>8.6999999999999993</v>
      </c>
      <c r="X134" s="88">
        <v>8.9</v>
      </c>
      <c r="Y134" s="88">
        <v>10.1</v>
      </c>
      <c r="Z134" s="89">
        <v>10</v>
      </c>
      <c r="AA134" s="88">
        <v>9.1999999999999993</v>
      </c>
      <c r="AB134" s="88">
        <v>9.3000000000000007</v>
      </c>
      <c r="AC134" s="88">
        <v>9.6999999999999993</v>
      </c>
      <c r="AD134" s="88">
        <v>9.4</v>
      </c>
      <c r="AE134" s="88">
        <v>10.1</v>
      </c>
      <c r="AF134" s="88">
        <v>9.6</v>
      </c>
    </row>
    <row r="135" spans="1:32" x14ac:dyDescent="0.25">
      <c r="A135" s="87" t="s">
        <v>244</v>
      </c>
      <c r="B135" s="91" t="s">
        <v>240</v>
      </c>
      <c r="C135" s="91" t="s">
        <v>240</v>
      </c>
      <c r="D135" s="91" t="s">
        <v>240</v>
      </c>
      <c r="E135" s="90">
        <v>10.199999999999999</v>
      </c>
      <c r="F135" s="90">
        <v>9.6</v>
      </c>
      <c r="G135" s="91">
        <v>9</v>
      </c>
      <c r="H135" s="90">
        <v>8.8000000000000007</v>
      </c>
      <c r="I135" s="90">
        <v>8.6999999999999993</v>
      </c>
      <c r="J135" s="91">
        <v>10</v>
      </c>
      <c r="K135" s="90">
        <v>7.4</v>
      </c>
      <c r="L135" s="90">
        <v>8.5</v>
      </c>
      <c r="M135" s="90">
        <v>8.1999999999999993</v>
      </c>
      <c r="N135" s="90">
        <v>8.4</v>
      </c>
      <c r="O135" s="90">
        <v>10.4</v>
      </c>
      <c r="P135" s="90">
        <v>10.8</v>
      </c>
      <c r="Q135" s="90">
        <v>8.9</v>
      </c>
      <c r="R135" s="90">
        <v>8.9</v>
      </c>
      <c r="S135" s="90">
        <v>9.8000000000000007</v>
      </c>
      <c r="T135" s="90">
        <v>11.7</v>
      </c>
      <c r="U135" s="90">
        <v>12.8</v>
      </c>
      <c r="V135" s="90">
        <v>13.2</v>
      </c>
      <c r="W135" s="90">
        <v>12.6</v>
      </c>
      <c r="X135" s="90">
        <v>12.3</v>
      </c>
      <c r="Y135" s="90">
        <v>14.3</v>
      </c>
      <c r="Z135" s="90">
        <v>13.6</v>
      </c>
      <c r="AA135" s="90">
        <v>12.1</v>
      </c>
      <c r="AB135" s="90">
        <v>12.9</v>
      </c>
      <c r="AC135" s="90">
        <v>13.5</v>
      </c>
      <c r="AD135" s="90">
        <v>13.4</v>
      </c>
      <c r="AE135" s="90">
        <v>12.4</v>
      </c>
      <c r="AF135" s="90">
        <v>13.8</v>
      </c>
    </row>
    <row r="136" spans="1:32" x14ac:dyDescent="0.25">
      <c r="A136" s="87" t="s">
        <v>307</v>
      </c>
      <c r="B136" s="89" t="s">
        <v>240</v>
      </c>
      <c r="C136" s="89" t="s">
        <v>240</v>
      </c>
      <c r="D136" s="89" t="s">
        <v>240</v>
      </c>
      <c r="E136" s="89" t="s">
        <v>240</v>
      </c>
      <c r="F136" s="89" t="s">
        <v>240</v>
      </c>
      <c r="G136" s="89" t="s">
        <v>240</v>
      </c>
      <c r="H136" s="89" t="s">
        <v>240</v>
      </c>
      <c r="I136" s="89" t="s">
        <v>240</v>
      </c>
      <c r="J136" s="89" t="s">
        <v>240</v>
      </c>
      <c r="K136" s="89" t="s">
        <v>240</v>
      </c>
      <c r="L136" s="88">
        <v>6.9</v>
      </c>
      <c r="M136" s="88">
        <v>6.3</v>
      </c>
      <c r="N136" s="88">
        <v>6.1</v>
      </c>
      <c r="O136" s="89">
        <v>6</v>
      </c>
      <c r="P136" s="88">
        <v>6.1</v>
      </c>
      <c r="Q136" s="88">
        <v>6.2</v>
      </c>
      <c r="R136" s="88">
        <v>5.9</v>
      </c>
      <c r="S136" s="88">
        <v>6.3</v>
      </c>
      <c r="T136" s="88">
        <v>6.4</v>
      </c>
      <c r="U136" s="89">
        <v>6</v>
      </c>
      <c r="V136" s="88">
        <v>6.5</v>
      </c>
      <c r="W136" s="88">
        <v>6.7</v>
      </c>
      <c r="X136" s="88">
        <v>6.2</v>
      </c>
      <c r="Y136" s="89">
        <v>6</v>
      </c>
      <c r="Z136" s="88">
        <v>6.3</v>
      </c>
      <c r="AA136" s="88">
        <v>6.2</v>
      </c>
      <c r="AB136" s="88">
        <v>6.6</v>
      </c>
      <c r="AC136" s="88">
        <v>6.6</v>
      </c>
      <c r="AD136" s="88">
        <v>6.4</v>
      </c>
      <c r="AE136" s="88">
        <v>6.8</v>
      </c>
      <c r="AF136" s="88">
        <v>6.4</v>
      </c>
    </row>
    <row r="137" spans="1:32" x14ac:dyDescent="0.25">
      <c r="A137" s="87" t="s">
        <v>246</v>
      </c>
      <c r="B137" s="91" t="s">
        <v>240</v>
      </c>
      <c r="C137" s="91" t="s">
        <v>240</v>
      </c>
      <c r="D137" s="91" t="s">
        <v>240</v>
      </c>
      <c r="E137" s="91" t="s">
        <v>240</v>
      </c>
      <c r="F137" s="91" t="s">
        <v>240</v>
      </c>
      <c r="G137" s="91" t="s">
        <v>240</v>
      </c>
      <c r="H137" s="91" t="s">
        <v>240</v>
      </c>
      <c r="I137" s="91" t="s">
        <v>240</v>
      </c>
      <c r="J137" s="91" t="s">
        <v>240</v>
      </c>
      <c r="K137" s="91" t="s">
        <v>240</v>
      </c>
      <c r="L137" s="90">
        <v>16.399999999999999</v>
      </c>
      <c r="M137" s="90">
        <v>17.8</v>
      </c>
      <c r="N137" s="90">
        <v>15.7</v>
      </c>
      <c r="O137" s="91">
        <v>10</v>
      </c>
      <c r="P137" s="90">
        <v>12.1</v>
      </c>
      <c r="Q137" s="90">
        <v>14.2</v>
      </c>
      <c r="R137" s="90">
        <v>13.1</v>
      </c>
      <c r="S137" s="90">
        <v>11.1</v>
      </c>
      <c r="T137" s="90">
        <v>10.199999999999999</v>
      </c>
      <c r="U137" s="90">
        <v>10.5</v>
      </c>
      <c r="V137" s="90">
        <v>15.3</v>
      </c>
      <c r="W137" s="90">
        <v>14.2</v>
      </c>
      <c r="X137" s="90">
        <v>13.1</v>
      </c>
      <c r="Y137" s="90">
        <v>12.6</v>
      </c>
      <c r="Z137" s="90">
        <v>14.1</v>
      </c>
      <c r="AA137" s="90">
        <v>12.9</v>
      </c>
      <c r="AB137" s="90">
        <v>15.6</v>
      </c>
      <c r="AC137" s="90">
        <v>15.4</v>
      </c>
      <c r="AD137" s="90">
        <v>14.9</v>
      </c>
      <c r="AE137" s="90">
        <v>16.3</v>
      </c>
      <c r="AF137" s="90">
        <v>15.3</v>
      </c>
    </row>
    <row r="138" spans="1:32" x14ac:dyDescent="0.25">
      <c r="A138" s="87" t="s">
        <v>247</v>
      </c>
      <c r="B138" s="89" t="s">
        <v>240</v>
      </c>
      <c r="C138" s="89" t="s">
        <v>240</v>
      </c>
      <c r="D138" s="89" t="s">
        <v>240</v>
      </c>
      <c r="E138" s="89" t="s">
        <v>240</v>
      </c>
      <c r="F138" s="88">
        <v>8.1</v>
      </c>
      <c r="G138" s="88">
        <v>11.2</v>
      </c>
      <c r="H138" s="88">
        <v>10.199999999999999</v>
      </c>
      <c r="I138" s="88">
        <v>9.1</v>
      </c>
      <c r="J138" s="88">
        <v>8.3000000000000007</v>
      </c>
      <c r="K138" s="88">
        <v>7.7</v>
      </c>
      <c r="L138" s="89">
        <v>7</v>
      </c>
      <c r="M138" s="88">
        <v>6.2</v>
      </c>
      <c r="N138" s="88">
        <v>5.9</v>
      </c>
      <c r="O138" s="88">
        <v>5.4</v>
      </c>
      <c r="P138" s="88">
        <v>5.4</v>
      </c>
      <c r="Q138" s="88">
        <v>5.8</v>
      </c>
      <c r="R138" s="88">
        <v>6.1</v>
      </c>
      <c r="S138" s="88">
        <v>5.9</v>
      </c>
      <c r="T138" s="88">
        <v>5.8</v>
      </c>
      <c r="U138" s="89">
        <v>6</v>
      </c>
      <c r="V138" s="88">
        <v>9.1</v>
      </c>
      <c r="W138" s="88">
        <v>12.7</v>
      </c>
      <c r="X138" s="88">
        <v>10.1</v>
      </c>
      <c r="Y138" s="88">
        <v>11.4</v>
      </c>
      <c r="Z138" s="88">
        <v>11.4</v>
      </c>
      <c r="AA138" s="88">
        <v>10.7</v>
      </c>
      <c r="AB138" s="88">
        <v>9.1999999999999993</v>
      </c>
      <c r="AC138" s="88">
        <v>9.6</v>
      </c>
      <c r="AD138" s="88">
        <v>9.9</v>
      </c>
      <c r="AE138" s="89">
        <v>8</v>
      </c>
      <c r="AF138" s="88">
        <v>9.5</v>
      </c>
    </row>
    <row r="139" spans="1:32" x14ac:dyDescent="0.25">
      <c r="A139" s="87" t="s">
        <v>248</v>
      </c>
      <c r="B139" s="91" t="s">
        <v>240</v>
      </c>
      <c r="C139" s="91" t="s">
        <v>240</v>
      </c>
      <c r="D139" s="91" t="s">
        <v>240</v>
      </c>
      <c r="E139" s="91" t="s">
        <v>240</v>
      </c>
      <c r="F139" s="91" t="s">
        <v>240</v>
      </c>
      <c r="G139" s="91" t="s">
        <v>240</v>
      </c>
      <c r="H139" s="91" t="s">
        <v>240</v>
      </c>
      <c r="I139" s="91" t="s">
        <v>240</v>
      </c>
      <c r="J139" s="91" t="s">
        <v>240</v>
      </c>
      <c r="K139" s="91" t="s">
        <v>240</v>
      </c>
      <c r="L139" s="90">
        <v>8.3000000000000007</v>
      </c>
      <c r="M139" s="90">
        <v>7.4</v>
      </c>
      <c r="N139" s="90">
        <v>6.8</v>
      </c>
      <c r="O139" s="90">
        <v>6.6</v>
      </c>
      <c r="P139" s="90">
        <v>6.8</v>
      </c>
      <c r="Q139" s="90">
        <v>6.3</v>
      </c>
      <c r="R139" s="90">
        <v>6.3</v>
      </c>
      <c r="S139" s="90">
        <v>3.2</v>
      </c>
      <c r="T139" s="90">
        <v>3.3</v>
      </c>
      <c r="U139" s="90">
        <v>3.2</v>
      </c>
      <c r="V139" s="90">
        <v>3.6</v>
      </c>
      <c r="W139" s="90">
        <v>4.0999999999999996</v>
      </c>
      <c r="X139" s="90">
        <v>4.3</v>
      </c>
      <c r="Y139" s="90">
        <v>4.9000000000000004</v>
      </c>
      <c r="Z139" s="90">
        <v>4.4000000000000004</v>
      </c>
      <c r="AA139" s="90">
        <v>5.3</v>
      </c>
      <c r="AB139" s="91">
        <v>5</v>
      </c>
      <c r="AC139" s="90">
        <v>5.7</v>
      </c>
      <c r="AD139" s="90">
        <v>6.5</v>
      </c>
      <c r="AE139" s="91">
        <v>6</v>
      </c>
      <c r="AF139" s="90">
        <v>6.7</v>
      </c>
    </row>
    <row r="140" spans="1:32" x14ac:dyDescent="0.25">
      <c r="A140" s="87" t="s">
        <v>249</v>
      </c>
      <c r="B140" s="89" t="s">
        <v>240</v>
      </c>
      <c r="C140" s="89" t="s">
        <v>240</v>
      </c>
      <c r="D140" s="89" t="s">
        <v>240</v>
      </c>
      <c r="E140" s="89" t="s">
        <v>240</v>
      </c>
      <c r="F140" s="89" t="s">
        <v>240</v>
      </c>
      <c r="G140" s="88">
        <v>3.9</v>
      </c>
      <c r="H140" s="88">
        <v>4.5999999999999996</v>
      </c>
      <c r="I140" s="89">
        <v>4</v>
      </c>
      <c r="J140" s="88">
        <v>4.0999999999999996</v>
      </c>
      <c r="K140" s="88">
        <v>4.5999999999999996</v>
      </c>
      <c r="L140" s="88">
        <v>4.2</v>
      </c>
      <c r="M140" s="88">
        <v>4.3</v>
      </c>
      <c r="N140" s="88">
        <v>4.0999999999999996</v>
      </c>
      <c r="O140" s="88">
        <v>4.2</v>
      </c>
      <c r="P140" s="88">
        <v>4.0999999999999996</v>
      </c>
      <c r="Q140" s="88">
        <v>4.2</v>
      </c>
      <c r="R140" s="89">
        <v>4</v>
      </c>
      <c r="S140" s="88">
        <v>4.4000000000000004</v>
      </c>
      <c r="T140" s="88">
        <v>3.9</v>
      </c>
      <c r="U140" s="88">
        <v>2.7</v>
      </c>
      <c r="V140" s="88">
        <v>3.4</v>
      </c>
      <c r="W140" s="88">
        <v>3.5</v>
      </c>
      <c r="X140" s="88">
        <v>4.2</v>
      </c>
      <c r="Y140" s="88">
        <v>5.2</v>
      </c>
      <c r="Z140" s="88">
        <v>5.6</v>
      </c>
      <c r="AA140" s="88">
        <v>5.5</v>
      </c>
      <c r="AB140" s="88">
        <v>6.2</v>
      </c>
      <c r="AC140" s="88">
        <v>8.1</v>
      </c>
      <c r="AD140" s="88">
        <v>7.5</v>
      </c>
      <c r="AE140" s="88">
        <v>6.2</v>
      </c>
      <c r="AF140" s="88">
        <v>6.2</v>
      </c>
    </row>
    <row r="141" spans="1:32" x14ac:dyDescent="0.25">
      <c r="A141" s="87" t="s">
        <v>250</v>
      </c>
      <c r="B141" s="91">
        <v>8</v>
      </c>
      <c r="C141" s="90">
        <v>7.6</v>
      </c>
      <c r="D141" s="90">
        <v>7.7</v>
      </c>
      <c r="E141" s="90">
        <v>6.7</v>
      </c>
      <c r="F141" s="90">
        <v>7.3</v>
      </c>
      <c r="G141" s="90">
        <v>7.2</v>
      </c>
      <c r="H141" s="90">
        <v>7.5</v>
      </c>
      <c r="I141" s="90">
        <v>7.6</v>
      </c>
      <c r="J141" s="91">
        <v>8</v>
      </c>
      <c r="K141" s="91">
        <v>8</v>
      </c>
      <c r="L141" s="90">
        <v>8.1</v>
      </c>
      <c r="M141" s="90">
        <v>7.8</v>
      </c>
      <c r="N141" s="90">
        <v>7.9</v>
      </c>
      <c r="O141" s="90">
        <v>7.7</v>
      </c>
      <c r="P141" s="90">
        <v>7.9</v>
      </c>
      <c r="Q141" s="91">
        <v>8</v>
      </c>
      <c r="R141" s="90">
        <v>7.7</v>
      </c>
      <c r="S141" s="90">
        <v>7.9</v>
      </c>
      <c r="T141" s="90">
        <v>7.9</v>
      </c>
      <c r="U141" s="90">
        <v>7.1</v>
      </c>
      <c r="V141" s="90">
        <v>8.6999999999999993</v>
      </c>
      <c r="W141" s="90">
        <v>9.3000000000000007</v>
      </c>
      <c r="X141" s="91">
        <v>10</v>
      </c>
      <c r="Y141" s="90">
        <v>9.6999999999999993</v>
      </c>
      <c r="Z141" s="90">
        <v>10.3</v>
      </c>
      <c r="AA141" s="90">
        <v>10.4</v>
      </c>
      <c r="AB141" s="90">
        <v>10.5</v>
      </c>
      <c r="AC141" s="90">
        <v>10.4</v>
      </c>
      <c r="AD141" s="91">
        <v>10</v>
      </c>
      <c r="AE141" s="90">
        <v>10.199999999999999</v>
      </c>
      <c r="AF141" s="90">
        <v>10.9</v>
      </c>
    </row>
    <row r="142" spans="1:32" x14ac:dyDescent="0.25">
      <c r="A142" s="87" t="s">
        <v>251</v>
      </c>
      <c r="B142" s="89" t="s">
        <v>240</v>
      </c>
      <c r="C142" s="89" t="s">
        <v>240</v>
      </c>
      <c r="D142" s="89" t="s">
        <v>240</v>
      </c>
      <c r="E142" s="89" t="s">
        <v>240</v>
      </c>
      <c r="F142" s="89" t="s">
        <v>240</v>
      </c>
      <c r="G142" s="89" t="s">
        <v>240</v>
      </c>
      <c r="H142" s="89" t="s">
        <v>240</v>
      </c>
      <c r="I142" s="89" t="s">
        <v>240</v>
      </c>
      <c r="J142" s="89" t="s">
        <v>240</v>
      </c>
      <c r="K142" s="89" t="s">
        <v>240</v>
      </c>
      <c r="L142" s="88">
        <v>7.4</v>
      </c>
      <c r="M142" s="88">
        <v>7.3</v>
      </c>
      <c r="N142" s="88">
        <v>7.2</v>
      </c>
      <c r="O142" s="88">
        <v>8.6999999999999993</v>
      </c>
      <c r="P142" s="88">
        <v>12.6</v>
      </c>
      <c r="Q142" s="89">
        <v>19</v>
      </c>
      <c r="R142" s="88">
        <v>16.100000000000001</v>
      </c>
      <c r="S142" s="88">
        <v>17.100000000000001</v>
      </c>
      <c r="T142" s="88">
        <v>15.5</v>
      </c>
      <c r="U142" s="88">
        <v>10.6</v>
      </c>
      <c r="V142" s="88">
        <v>10.9</v>
      </c>
      <c r="W142" s="88">
        <v>12.5</v>
      </c>
      <c r="X142" s="88">
        <v>14.7</v>
      </c>
      <c r="Y142" s="88">
        <v>13.1</v>
      </c>
      <c r="Z142" s="88">
        <v>12.3</v>
      </c>
      <c r="AA142" s="89">
        <v>13</v>
      </c>
      <c r="AB142" s="88">
        <v>14.7</v>
      </c>
      <c r="AC142" s="88">
        <v>14.9</v>
      </c>
      <c r="AD142" s="88">
        <v>14.6</v>
      </c>
      <c r="AE142" s="88">
        <v>16.600000000000001</v>
      </c>
      <c r="AF142" s="88">
        <v>17.399999999999999</v>
      </c>
    </row>
    <row r="143" spans="1:32" x14ac:dyDescent="0.25">
      <c r="A143" s="87" t="s">
        <v>252</v>
      </c>
      <c r="B143" s="91" t="s">
        <v>240</v>
      </c>
      <c r="C143" s="90">
        <v>3.9</v>
      </c>
      <c r="D143" s="90">
        <v>4.0999999999999996</v>
      </c>
      <c r="E143" s="90">
        <v>4.0999999999999996</v>
      </c>
      <c r="F143" s="90">
        <v>4.5999999999999996</v>
      </c>
      <c r="G143" s="90">
        <v>4.5</v>
      </c>
      <c r="H143" s="90">
        <v>4.3</v>
      </c>
      <c r="I143" s="90">
        <v>4.9000000000000004</v>
      </c>
      <c r="J143" s="90">
        <v>4.8</v>
      </c>
      <c r="K143" s="90">
        <v>5.0999999999999996</v>
      </c>
      <c r="L143" s="90">
        <v>6.2</v>
      </c>
      <c r="M143" s="90">
        <v>6.3</v>
      </c>
      <c r="N143" s="91">
        <v>6</v>
      </c>
      <c r="O143" s="91">
        <v>6</v>
      </c>
      <c r="P143" s="90">
        <v>6.2</v>
      </c>
      <c r="Q143" s="91">
        <v>6</v>
      </c>
      <c r="R143" s="90">
        <v>5.8</v>
      </c>
      <c r="S143" s="90">
        <v>5.9</v>
      </c>
      <c r="T143" s="90">
        <v>5.5</v>
      </c>
      <c r="U143" s="90">
        <v>4.9000000000000004</v>
      </c>
      <c r="V143" s="90">
        <v>5.8</v>
      </c>
      <c r="W143" s="90">
        <v>5.3</v>
      </c>
      <c r="X143" s="90">
        <v>5.6</v>
      </c>
      <c r="Y143" s="90">
        <v>6.8</v>
      </c>
      <c r="Z143" s="90">
        <v>6.9</v>
      </c>
      <c r="AA143" s="90">
        <v>7.4</v>
      </c>
      <c r="AB143" s="90">
        <v>7.8</v>
      </c>
      <c r="AC143" s="90">
        <v>8.3000000000000007</v>
      </c>
      <c r="AD143" s="91">
        <v>8</v>
      </c>
      <c r="AE143" s="90">
        <v>7.7</v>
      </c>
      <c r="AF143" s="90">
        <v>7.4</v>
      </c>
    </row>
    <row r="144" spans="1:32" x14ac:dyDescent="0.25">
      <c r="A144" s="87" t="s">
        <v>253</v>
      </c>
      <c r="B144" s="89" t="s">
        <v>240</v>
      </c>
      <c r="C144" s="89" t="s">
        <v>240</v>
      </c>
      <c r="D144" s="89" t="s">
        <v>240</v>
      </c>
      <c r="E144" s="89" t="s">
        <v>240</v>
      </c>
      <c r="F144" s="89" t="s">
        <v>240</v>
      </c>
      <c r="G144" s="89" t="s">
        <v>240</v>
      </c>
      <c r="H144" s="89" t="s">
        <v>240</v>
      </c>
      <c r="I144" s="89" t="s">
        <v>240</v>
      </c>
      <c r="J144" s="89" t="s">
        <v>240</v>
      </c>
      <c r="K144" s="89" t="s">
        <v>240</v>
      </c>
      <c r="L144" s="88">
        <v>1.9</v>
      </c>
      <c r="M144" s="88">
        <v>1.9</v>
      </c>
      <c r="N144" s="88">
        <v>1.9</v>
      </c>
      <c r="O144" s="88">
        <v>2.8</v>
      </c>
      <c r="P144" s="89">
        <v>3</v>
      </c>
      <c r="Q144" s="88">
        <v>3.6</v>
      </c>
      <c r="R144" s="89">
        <v>3</v>
      </c>
      <c r="S144" s="88">
        <v>3.3</v>
      </c>
      <c r="T144" s="88">
        <v>3.5</v>
      </c>
      <c r="U144" s="89">
        <v>3</v>
      </c>
      <c r="V144" s="89">
        <v>3</v>
      </c>
      <c r="W144" s="89">
        <v>3</v>
      </c>
      <c r="X144" s="89">
        <v>3</v>
      </c>
      <c r="Y144" s="88">
        <v>2.5</v>
      </c>
      <c r="Z144" s="88">
        <v>2.4</v>
      </c>
      <c r="AA144" s="88">
        <v>2.6</v>
      </c>
      <c r="AB144" s="88">
        <v>2.5</v>
      </c>
      <c r="AC144" s="88">
        <v>3.1</v>
      </c>
      <c r="AD144" s="88">
        <v>2.7</v>
      </c>
      <c r="AE144" s="88">
        <v>2.8</v>
      </c>
      <c r="AF144" s="89">
        <v>3</v>
      </c>
    </row>
    <row r="145" spans="1:32" x14ac:dyDescent="0.25">
      <c r="A145" s="87" t="s">
        <v>254</v>
      </c>
      <c r="B145" s="91" t="s">
        <v>240</v>
      </c>
      <c r="C145" s="91" t="s">
        <v>240</v>
      </c>
      <c r="D145" s="91" t="s">
        <v>240</v>
      </c>
      <c r="E145" s="91" t="s">
        <v>240</v>
      </c>
      <c r="F145" s="91" t="s">
        <v>240</v>
      </c>
      <c r="G145" s="90">
        <v>15.5</v>
      </c>
      <c r="H145" s="90">
        <v>17.899999999999999</v>
      </c>
      <c r="I145" s="90">
        <v>19.399999999999999</v>
      </c>
      <c r="J145" s="90">
        <v>20.2</v>
      </c>
      <c r="K145" s="90">
        <v>21.5</v>
      </c>
      <c r="L145" s="90">
        <v>22.6</v>
      </c>
      <c r="M145" s="90">
        <v>18.5</v>
      </c>
      <c r="N145" s="90">
        <v>18.3</v>
      </c>
      <c r="O145" s="90">
        <v>15.9</v>
      </c>
      <c r="P145" s="90">
        <v>14.8</v>
      </c>
      <c r="Q145" s="90">
        <v>20.3</v>
      </c>
      <c r="R145" s="90">
        <v>18.2</v>
      </c>
      <c r="S145" s="90">
        <v>15.9</v>
      </c>
      <c r="T145" s="90">
        <v>15.6</v>
      </c>
      <c r="U145" s="90">
        <v>13.6</v>
      </c>
      <c r="V145" s="90">
        <v>9.8000000000000007</v>
      </c>
      <c r="W145" s="90">
        <v>11.3</v>
      </c>
      <c r="X145" s="90">
        <v>14.5</v>
      </c>
      <c r="Y145" s="90">
        <v>14.4</v>
      </c>
      <c r="Z145" s="90">
        <v>15.6</v>
      </c>
      <c r="AA145" s="90">
        <v>16.3</v>
      </c>
      <c r="AB145" s="90">
        <v>12.5</v>
      </c>
      <c r="AC145" s="90">
        <v>12.1</v>
      </c>
      <c r="AD145" s="90">
        <v>13.3</v>
      </c>
      <c r="AE145" s="90">
        <v>13.9</v>
      </c>
      <c r="AF145" s="90">
        <v>13.2</v>
      </c>
    </row>
    <row r="146" spans="1:32" x14ac:dyDescent="0.25">
      <c r="A146" s="87" t="s">
        <v>255</v>
      </c>
      <c r="B146" s="89" t="s">
        <v>240</v>
      </c>
      <c r="C146" s="89" t="s">
        <v>240</v>
      </c>
      <c r="D146" s="89" t="s">
        <v>240</v>
      </c>
      <c r="E146" s="89" t="s">
        <v>240</v>
      </c>
      <c r="F146" s="89" t="s">
        <v>240</v>
      </c>
      <c r="G146" s="89" t="s">
        <v>240</v>
      </c>
      <c r="H146" s="89" t="s">
        <v>240</v>
      </c>
      <c r="I146" s="89" t="s">
        <v>240</v>
      </c>
      <c r="J146" s="89" t="s">
        <v>240</v>
      </c>
      <c r="K146" s="89" t="s">
        <v>240</v>
      </c>
      <c r="L146" s="88">
        <v>23.4</v>
      </c>
      <c r="M146" s="88">
        <v>25.3</v>
      </c>
      <c r="N146" s="88">
        <v>24.4</v>
      </c>
      <c r="O146" s="88">
        <v>22.6</v>
      </c>
      <c r="P146" s="88">
        <v>20.9</v>
      </c>
      <c r="Q146" s="88">
        <v>21.3</v>
      </c>
      <c r="R146" s="88">
        <v>20.2</v>
      </c>
      <c r="S146" s="88">
        <v>17.600000000000001</v>
      </c>
      <c r="T146" s="88">
        <v>14.4</v>
      </c>
      <c r="U146" s="88">
        <v>20.7</v>
      </c>
      <c r="V146" s="88">
        <v>20.3</v>
      </c>
      <c r="W146" s="88">
        <v>19.2</v>
      </c>
      <c r="X146" s="88">
        <v>23.5</v>
      </c>
      <c r="Y146" s="88">
        <v>22.2</v>
      </c>
      <c r="Z146" s="88">
        <v>23.1</v>
      </c>
      <c r="AA146" s="88">
        <v>22.3</v>
      </c>
      <c r="AB146" s="88">
        <v>20.399999999999999</v>
      </c>
      <c r="AC146" s="88">
        <v>18.7</v>
      </c>
      <c r="AD146" s="88">
        <v>20.8</v>
      </c>
      <c r="AE146" s="88">
        <v>20.5</v>
      </c>
      <c r="AF146" s="88">
        <v>19.100000000000001</v>
      </c>
    </row>
    <row r="147" spans="1:32" x14ac:dyDescent="0.25">
      <c r="A147" s="87" t="s">
        <v>256</v>
      </c>
      <c r="B147" s="91" t="s">
        <v>240</v>
      </c>
      <c r="C147" s="91" t="s">
        <v>240</v>
      </c>
      <c r="D147" s="91" t="s">
        <v>240</v>
      </c>
      <c r="E147" s="91" t="s">
        <v>240</v>
      </c>
      <c r="F147" s="91" t="s">
        <v>240</v>
      </c>
      <c r="G147" s="91" t="s">
        <v>240</v>
      </c>
      <c r="H147" s="91" t="s">
        <v>240</v>
      </c>
      <c r="I147" s="91" t="s">
        <v>240</v>
      </c>
      <c r="J147" s="91" t="s">
        <v>240</v>
      </c>
      <c r="K147" s="91" t="s">
        <v>240</v>
      </c>
      <c r="L147" s="90">
        <v>80.2</v>
      </c>
      <c r="M147" s="90">
        <v>77.3</v>
      </c>
      <c r="N147" s="90">
        <v>80.7</v>
      </c>
      <c r="O147" s="90">
        <v>80.400000000000006</v>
      </c>
      <c r="P147" s="90">
        <v>79.7</v>
      </c>
      <c r="Q147" s="90">
        <v>83.4</v>
      </c>
      <c r="R147" s="90">
        <v>82.3</v>
      </c>
      <c r="S147" s="90">
        <v>81.8</v>
      </c>
      <c r="T147" s="90">
        <v>83.4</v>
      </c>
      <c r="U147" s="90">
        <v>83.2</v>
      </c>
      <c r="V147" s="90">
        <v>91.3</v>
      </c>
      <c r="W147" s="90">
        <v>93.4</v>
      </c>
      <c r="X147" s="91">
        <v>86</v>
      </c>
      <c r="Y147" s="90">
        <v>84.7</v>
      </c>
      <c r="Z147" s="90">
        <v>92.4</v>
      </c>
      <c r="AA147" s="90">
        <v>93.6</v>
      </c>
      <c r="AB147" s="90">
        <v>93.7</v>
      </c>
      <c r="AC147" s="90">
        <v>93.4</v>
      </c>
      <c r="AD147" s="90">
        <v>94.3</v>
      </c>
      <c r="AE147" s="90">
        <v>94.5</v>
      </c>
      <c r="AF147" s="90">
        <v>94.4</v>
      </c>
    </row>
    <row r="148" spans="1:32" x14ac:dyDescent="0.25">
      <c r="A148" s="87" t="s">
        <v>257</v>
      </c>
      <c r="B148" s="89" t="s">
        <v>240</v>
      </c>
      <c r="C148" s="89" t="s">
        <v>240</v>
      </c>
      <c r="D148" s="89" t="s">
        <v>240</v>
      </c>
      <c r="E148" s="89" t="s">
        <v>240</v>
      </c>
      <c r="F148" s="89" t="s">
        <v>240</v>
      </c>
      <c r="G148" s="89">
        <v>6</v>
      </c>
      <c r="H148" s="88">
        <v>6.1</v>
      </c>
      <c r="I148" s="88">
        <v>6.2</v>
      </c>
      <c r="J148" s="88">
        <v>5.9</v>
      </c>
      <c r="K148" s="88">
        <v>6.2</v>
      </c>
      <c r="L148" s="88">
        <v>5.9</v>
      </c>
      <c r="M148" s="88">
        <v>5.6</v>
      </c>
      <c r="N148" s="88">
        <v>6.3</v>
      </c>
      <c r="O148" s="88">
        <v>6.2</v>
      </c>
      <c r="P148" s="88">
        <v>6.1</v>
      </c>
      <c r="Q148" s="88">
        <v>4.5</v>
      </c>
      <c r="R148" s="88">
        <v>5.6</v>
      </c>
      <c r="S148" s="88">
        <v>7.5</v>
      </c>
      <c r="T148" s="88">
        <v>7.1</v>
      </c>
      <c r="U148" s="88">
        <v>6.6</v>
      </c>
      <c r="V148" s="88">
        <v>8.4</v>
      </c>
      <c r="W148" s="88">
        <v>9.5</v>
      </c>
      <c r="X148" s="88">
        <v>9.9</v>
      </c>
      <c r="Y148" s="88">
        <v>11.6</v>
      </c>
      <c r="Z148" s="88">
        <v>8.8000000000000007</v>
      </c>
      <c r="AA148" s="88">
        <v>7.5</v>
      </c>
      <c r="AB148" s="88">
        <v>9.4</v>
      </c>
      <c r="AC148" s="88">
        <v>10.6</v>
      </c>
      <c r="AD148" s="88">
        <v>12.9</v>
      </c>
      <c r="AE148" s="88">
        <v>8.6999999999999993</v>
      </c>
      <c r="AF148" s="88">
        <v>8.1999999999999993</v>
      </c>
    </row>
    <row r="149" spans="1:32" x14ac:dyDescent="0.25">
      <c r="A149" s="87" t="s">
        <v>258</v>
      </c>
      <c r="B149" s="91" t="s">
        <v>240</v>
      </c>
      <c r="C149" s="91" t="s">
        <v>240</v>
      </c>
      <c r="D149" s="91" t="s">
        <v>240</v>
      </c>
      <c r="E149" s="91" t="s">
        <v>240</v>
      </c>
      <c r="F149" s="91" t="s">
        <v>240</v>
      </c>
      <c r="G149" s="91" t="s">
        <v>240</v>
      </c>
      <c r="H149" s="91" t="s">
        <v>240</v>
      </c>
      <c r="I149" s="91" t="s">
        <v>240</v>
      </c>
      <c r="J149" s="91" t="s">
        <v>240</v>
      </c>
      <c r="K149" s="91" t="s">
        <v>240</v>
      </c>
      <c r="L149" s="90">
        <v>11.4</v>
      </c>
      <c r="M149" s="91">
        <v>12</v>
      </c>
      <c r="N149" s="90">
        <v>13.7</v>
      </c>
      <c r="O149" s="90">
        <v>11.1</v>
      </c>
      <c r="P149" s="91">
        <v>16</v>
      </c>
      <c r="Q149" s="90">
        <v>19.899999999999999</v>
      </c>
      <c r="R149" s="91">
        <v>19</v>
      </c>
      <c r="S149" s="91">
        <v>18</v>
      </c>
      <c r="T149" s="90">
        <v>19.2</v>
      </c>
      <c r="U149" s="90">
        <v>21.2</v>
      </c>
      <c r="V149" s="90">
        <v>18.100000000000001</v>
      </c>
      <c r="W149" s="90">
        <v>16.899999999999999</v>
      </c>
      <c r="X149" s="90">
        <v>17.600000000000001</v>
      </c>
      <c r="Y149" s="90">
        <v>20.9</v>
      </c>
      <c r="Z149" s="90">
        <v>25.1</v>
      </c>
      <c r="AA149" s="91">
        <v>28</v>
      </c>
      <c r="AB149" s="90">
        <v>25.3</v>
      </c>
      <c r="AC149" s="90">
        <v>29.9</v>
      </c>
      <c r="AD149" s="90">
        <v>31.3</v>
      </c>
      <c r="AE149" s="90">
        <v>36.200000000000003</v>
      </c>
      <c r="AF149" s="90">
        <v>38.700000000000003</v>
      </c>
    </row>
    <row r="150" spans="1:32" x14ac:dyDescent="0.25">
      <c r="A150" s="87" t="s">
        <v>259</v>
      </c>
      <c r="B150" s="89" t="s">
        <v>240</v>
      </c>
      <c r="C150" s="89" t="s">
        <v>240</v>
      </c>
      <c r="D150" s="89" t="s">
        <v>240</v>
      </c>
      <c r="E150" s="89" t="s">
        <v>240</v>
      </c>
      <c r="F150" s="89" t="s">
        <v>240</v>
      </c>
      <c r="G150" s="89" t="s">
        <v>240</v>
      </c>
      <c r="H150" s="88">
        <v>54.2</v>
      </c>
      <c r="I150" s="88">
        <v>54.7</v>
      </c>
      <c r="J150" s="88">
        <v>56.2</v>
      </c>
      <c r="K150" s="88">
        <v>56.4</v>
      </c>
      <c r="L150" s="88">
        <v>56.8</v>
      </c>
      <c r="M150" s="88">
        <v>61.7</v>
      </c>
      <c r="N150" s="88">
        <v>67.099999999999994</v>
      </c>
      <c r="O150" s="88">
        <v>64.400000000000006</v>
      </c>
      <c r="P150" s="88">
        <v>66.5</v>
      </c>
      <c r="Q150" s="88">
        <v>68.3</v>
      </c>
      <c r="R150" s="88">
        <v>71.400000000000006</v>
      </c>
      <c r="S150" s="88">
        <v>71.599999999999994</v>
      </c>
      <c r="T150" s="88">
        <v>71.8</v>
      </c>
      <c r="U150" s="88">
        <v>68.5</v>
      </c>
      <c r="V150" s="88">
        <v>67.7</v>
      </c>
      <c r="W150" s="88">
        <v>64.900000000000006</v>
      </c>
      <c r="X150" s="88">
        <v>62.8</v>
      </c>
      <c r="Y150" s="88">
        <v>63.8</v>
      </c>
      <c r="Z150" s="88">
        <v>63.3</v>
      </c>
      <c r="AA150" s="88">
        <v>58.2</v>
      </c>
      <c r="AB150" s="89">
        <v>56</v>
      </c>
      <c r="AC150" s="88">
        <v>56.4</v>
      </c>
      <c r="AD150" s="88">
        <v>58.6</v>
      </c>
      <c r="AE150" s="88">
        <v>60.8</v>
      </c>
      <c r="AF150" s="88">
        <v>62.2</v>
      </c>
    </row>
    <row r="151" spans="1:32" x14ac:dyDescent="0.25">
      <c r="A151" s="87" t="s">
        <v>260</v>
      </c>
      <c r="B151" s="90">
        <v>3.9</v>
      </c>
      <c r="C151" s="91">
        <v>4</v>
      </c>
      <c r="D151" s="90">
        <v>4.0999999999999996</v>
      </c>
      <c r="E151" s="90">
        <v>4.0999999999999996</v>
      </c>
      <c r="F151" s="90">
        <v>5.0999999999999996</v>
      </c>
      <c r="G151" s="90">
        <v>5.9</v>
      </c>
      <c r="H151" s="90">
        <v>6.1</v>
      </c>
      <c r="I151" s="90">
        <v>6.5</v>
      </c>
      <c r="J151" s="90">
        <v>6.6</v>
      </c>
      <c r="K151" s="90">
        <v>6.4</v>
      </c>
      <c r="L151" s="90">
        <v>6.8</v>
      </c>
      <c r="M151" s="90">
        <v>7.1</v>
      </c>
      <c r="N151" s="90">
        <v>6.7</v>
      </c>
      <c r="O151" s="90">
        <v>7.2</v>
      </c>
      <c r="P151" s="90">
        <v>7.2</v>
      </c>
      <c r="Q151" s="90">
        <v>7.6</v>
      </c>
      <c r="R151" s="90">
        <v>7.7</v>
      </c>
      <c r="S151" s="90">
        <v>8.8000000000000007</v>
      </c>
      <c r="T151" s="90">
        <v>8.6999999999999993</v>
      </c>
      <c r="U151" s="90">
        <v>8.1999999999999993</v>
      </c>
      <c r="V151" s="90">
        <v>8.1999999999999993</v>
      </c>
      <c r="W151" s="90">
        <v>8.4</v>
      </c>
      <c r="X151" s="90">
        <v>8.3000000000000007</v>
      </c>
      <c r="Y151" s="90">
        <v>8.6</v>
      </c>
      <c r="Z151" s="90">
        <v>9.6999999999999993</v>
      </c>
      <c r="AA151" s="90">
        <v>9.5</v>
      </c>
      <c r="AB151" s="90">
        <v>9.1</v>
      </c>
      <c r="AC151" s="90">
        <v>9.3000000000000007</v>
      </c>
      <c r="AD151" s="90">
        <v>9.3000000000000007</v>
      </c>
      <c r="AE151" s="90">
        <v>9.1999999999999993</v>
      </c>
      <c r="AF151" s="90">
        <v>8.9</v>
      </c>
    </row>
    <row r="152" spans="1:32" x14ac:dyDescent="0.25">
      <c r="A152" s="87" t="s">
        <v>261</v>
      </c>
      <c r="B152" s="89" t="s">
        <v>240</v>
      </c>
      <c r="C152" s="89" t="s">
        <v>240</v>
      </c>
      <c r="D152" s="89" t="s">
        <v>240</v>
      </c>
      <c r="E152" s="89" t="s">
        <v>240</v>
      </c>
      <c r="F152" s="89" t="s">
        <v>240</v>
      </c>
      <c r="G152" s="89" t="s">
        <v>240</v>
      </c>
      <c r="H152" s="89" t="s">
        <v>240</v>
      </c>
      <c r="I152" s="89" t="s">
        <v>240</v>
      </c>
      <c r="J152" s="89" t="s">
        <v>240</v>
      </c>
      <c r="K152" s="89" t="s">
        <v>240</v>
      </c>
      <c r="L152" s="88">
        <v>4.8</v>
      </c>
      <c r="M152" s="88">
        <v>5.6</v>
      </c>
      <c r="N152" s="88">
        <v>6.1</v>
      </c>
      <c r="O152" s="88">
        <v>5.8</v>
      </c>
      <c r="P152" s="88">
        <v>6.1</v>
      </c>
      <c r="Q152" s="88">
        <v>5.0999999999999996</v>
      </c>
      <c r="R152" s="88">
        <v>5.0999999999999996</v>
      </c>
      <c r="S152" s="88">
        <v>6.3</v>
      </c>
      <c r="T152" s="88">
        <v>6.3</v>
      </c>
      <c r="U152" s="88">
        <v>4.9000000000000004</v>
      </c>
      <c r="V152" s="88">
        <v>5.0999999999999996</v>
      </c>
      <c r="W152" s="88">
        <v>5.0999999999999996</v>
      </c>
      <c r="X152" s="88">
        <v>5.2</v>
      </c>
      <c r="Y152" s="88">
        <v>4.3</v>
      </c>
      <c r="Z152" s="88">
        <v>4.9000000000000004</v>
      </c>
      <c r="AA152" s="88">
        <v>4.5</v>
      </c>
      <c r="AB152" s="88">
        <v>4.7</v>
      </c>
      <c r="AC152" s="88">
        <v>4.5999999999999996</v>
      </c>
      <c r="AD152" s="88">
        <v>4.9000000000000004</v>
      </c>
      <c r="AE152" s="88">
        <v>5.4</v>
      </c>
      <c r="AF152" s="88">
        <v>5.2</v>
      </c>
    </row>
    <row r="153" spans="1:32" x14ac:dyDescent="0.25">
      <c r="A153" s="87" t="s">
        <v>262</v>
      </c>
      <c r="B153" s="91" t="s">
        <v>240</v>
      </c>
      <c r="C153" s="91" t="s">
        <v>240</v>
      </c>
      <c r="D153" s="91" t="s">
        <v>240</v>
      </c>
      <c r="E153" s="91" t="s">
        <v>240</v>
      </c>
      <c r="F153" s="91" t="s">
        <v>240</v>
      </c>
      <c r="G153" s="90">
        <v>2.7</v>
      </c>
      <c r="H153" s="90">
        <v>2.8</v>
      </c>
      <c r="I153" s="90">
        <v>4.3</v>
      </c>
      <c r="J153" s="90">
        <v>4.4000000000000004</v>
      </c>
      <c r="K153" s="91">
        <v>4</v>
      </c>
      <c r="L153" s="90">
        <v>4.5</v>
      </c>
      <c r="M153" s="90">
        <v>4.5999999999999996</v>
      </c>
      <c r="N153" s="90">
        <v>4.5</v>
      </c>
      <c r="O153" s="90">
        <v>4.7</v>
      </c>
      <c r="P153" s="90">
        <v>4.3</v>
      </c>
      <c r="Q153" s="90">
        <v>3.7</v>
      </c>
      <c r="R153" s="90">
        <v>2.8</v>
      </c>
      <c r="S153" s="90">
        <v>2.8</v>
      </c>
      <c r="T153" s="90">
        <v>2.2999999999999998</v>
      </c>
      <c r="U153" s="90">
        <v>2.2000000000000002</v>
      </c>
      <c r="V153" s="90">
        <v>3.2</v>
      </c>
      <c r="W153" s="90">
        <v>2.8</v>
      </c>
      <c r="X153" s="90">
        <v>2.8</v>
      </c>
      <c r="Y153" s="90">
        <v>3.3</v>
      </c>
      <c r="Z153" s="90">
        <v>3.3</v>
      </c>
      <c r="AA153" s="90">
        <v>3.4</v>
      </c>
      <c r="AB153" s="90">
        <v>3.5</v>
      </c>
      <c r="AC153" s="90">
        <v>3.4</v>
      </c>
      <c r="AD153" s="90">
        <v>3.9</v>
      </c>
      <c r="AE153" s="90">
        <v>3.8</v>
      </c>
      <c r="AF153" s="90">
        <v>3.8</v>
      </c>
    </row>
    <row r="154" spans="1:32" x14ac:dyDescent="0.25">
      <c r="A154" s="87" t="s">
        <v>263</v>
      </c>
      <c r="B154" s="89" t="s">
        <v>240</v>
      </c>
      <c r="C154" s="89" t="s">
        <v>240</v>
      </c>
      <c r="D154" s="89" t="s">
        <v>240</v>
      </c>
      <c r="E154" s="89" t="s">
        <v>240</v>
      </c>
      <c r="F154" s="88">
        <v>0.8</v>
      </c>
      <c r="G154" s="88">
        <v>0.8</v>
      </c>
      <c r="H154" s="88">
        <v>1.3</v>
      </c>
      <c r="I154" s="88">
        <v>1.5</v>
      </c>
      <c r="J154" s="89">
        <v>1</v>
      </c>
      <c r="K154" s="88">
        <v>1.4</v>
      </c>
      <c r="L154" s="88">
        <v>2.1</v>
      </c>
      <c r="M154" s="88">
        <v>1.1000000000000001</v>
      </c>
      <c r="N154" s="88">
        <v>1.3</v>
      </c>
      <c r="O154" s="88">
        <v>1.4</v>
      </c>
      <c r="P154" s="88">
        <v>1.8</v>
      </c>
      <c r="Q154" s="88">
        <v>1.8</v>
      </c>
      <c r="R154" s="88">
        <v>1.7</v>
      </c>
      <c r="S154" s="88">
        <v>1.8</v>
      </c>
      <c r="T154" s="88">
        <v>2.1</v>
      </c>
      <c r="U154" s="88">
        <v>1.5</v>
      </c>
      <c r="V154" s="88">
        <v>2.4</v>
      </c>
      <c r="W154" s="88">
        <v>1.7</v>
      </c>
      <c r="X154" s="88">
        <v>1.8</v>
      </c>
      <c r="Y154" s="88">
        <v>1.6</v>
      </c>
      <c r="Z154" s="88">
        <v>1.6</v>
      </c>
      <c r="AA154" s="88">
        <v>1.4</v>
      </c>
      <c r="AB154" s="88">
        <v>1.6</v>
      </c>
      <c r="AC154" s="89">
        <v>2</v>
      </c>
      <c r="AD154" s="88">
        <v>1.9</v>
      </c>
      <c r="AE154" s="88">
        <v>1.8</v>
      </c>
      <c r="AF154" s="88">
        <v>1.8</v>
      </c>
    </row>
    <row r="155" spans="1:32" x14ac:dyDescent="0.25">
      <c r="A155" s="87" t="s">
        <v>264</v>
      </c>
      <c r="B155" s="91" t="s">
        <v>240</v>
      </c>
      <c r="C155" s="91" t="s">
        <v>240</v>
      </c>
      <c r="D155" s="91" t="s">
        <v>240</v>
      </c>
      <c r="E155" s="91" t="s">
        <v>240</v>
      </c>
      <c r="F155" s="91" t="s">
        <v>240</v>
      </c>
      <c r="G155" s="90">
        <v>10.1</v>
      </c>
      <c r="H155" s="90">
        <v>9.6</v>
      </c>
      <c r="I155" s="90">
        <v>9.8000000000000007</v>
      </c>
      <c r="J155" s="90">
        <v>9.5</v>
      </c>
      <c r="K155" s="90">
        <v>10.4</v>
      </c>
      <c r="L155" s="90">
        <v>9.1999999999999993</v>
      </c>
      <c r="M155" s="90">
        <v>9.6999999999999993</v>
      </c>
      <c r="N155" s="90">
        <v>9.4</v>
      </c>
      <c r="O155" s="90">
        <v>9.1999999999999993</v>
      </c>
      <c r="P155" s="90">
        <v>9.8000000000000007</v>
      </c>
      <c r="Q155" s="91">
        <v>9</v>
      </c>
      <c r="R155" s="90">
        <v>9.6999999999999993</v>
      </c>
      <c r="S155" s="90">
        <v>15.9</v>
      </c>
      <c r="T155" s="90">
        <v>12.5</v>
      </c>
      <c r="U155" s="90">
        <v>13.1</v>
      </c>
      <c r="V155" s="90">
        <v>13.1</v>
      </c>
      <c r="W155" s="90">
        <v>13.6</v>
      </c>
      <c r="X155" s="90">
        <v>14.5</v>
      </c>
      <c r="Y155" s="90">
        <v>15.1</v>
      </c>
      <c r="Z155" s="91">
        <v>14</v>
      </c>
      <c r="AA155" s="90">
        <v>16.600000000000001</v>
      </c>
      <c r="AB155" s="90">
        <v>22.7</v>
      </c>
      <c r="AC155" s="91">
        <v>19</v>
      </c>
      <c r="AD155" s="90">
        <v>22.2</v>
      </c>
      <c r="AE155" s="90">
        <v>17.3</v>
      </c>
      <c r="AF155" s="90">
        <v>17.7</v>
      </c>
    </row>
    <row r="156" spans="1:32" x14ac:dyDescent="0.25">
      <c r="A156" s="87" t="s">
        <v>265</v>
      </c>
      <c r="B156" s="89" t="s">
        <v>240</v>
      </c>
      <c r="C156" s="89" t="s">
        <v>240</v>
      </c>
      <c r="D156" s="89" t="s">
        <v>240</v>
      </c>
      <c r="E156" s="89" t="s">
        <v>240</v>
      </c>
      <c r="F156" s="89" t="s">
        <v>240</v>
      </c>
      <c r="G156" s="89" t="s">
        <v>240</v>
      </c>
      <c r="H156" s="89" t="s">
        <v>240</v>
      </c>
      <c r="I156" s="89" t="s">
        <v>240</v>
      </c>
      <c r="J156" s="88">
        <v>5.2</v>
      </c>
      <c r="K156" s="89">
        <v>6</v>
      </c>
      <c r="L156" s="88">
        <v>6.4</v>
      </c>
      <c r="M156" s="89">
        <v>7</v>
      </c>
      <c r="N156" s="88">
        <v>6.6</v>
      </c>
      <c r="O156" s="88">
        <v>7.4</v>
      </c>
      <c r="P156" s="88">
        <v>6.8</v>
      </c>
      <c r="Q156" s="88">
        <v>7.4</v>
      </c>
      <c r="R156" s="88">
        <v>7.9</v>
      </c>
      <c r="S156" s="88">
        <v>8.4</v>
      </c>
      <c r="T156" s="88">
        <v>8.1999999999999993</v>
      </c>
      <c r="U156" s="88">
        <v>7.6</v>
      </c>
      <c r="V156" s="88">
        <v>8.4</v>
      </c>
      <c r="W156" s="88">
        <v>9.5</v>
      </c>
      <c r="X156" s="88">
        <v>9.6999999999999993</v>
      </c>
      <c r="Y156" s="88">
        <v>10.3</v>
      </c>
      <c r="Z156" s="88">
        <v>9.3000000000000007</v>
      </c>
      <c r="AA156" s="88">
        <v>9.6</v>
      </c>
      <c r="AB156" s="88">
        <v>10.7</v>
      </c>
      <c r="AC156" s="88">
        <v>10.6</v>
      </c>
      <c r="AD156" s="88">
        <v>10.4</v>
      </c>
      <c r="AE156" s="88">
        <v>12.2</v>
      </c>
      <c r="AF156" s="88">
        <v>10.6</v>
      </c>
    </row>
    <row r="157" spans="1:32" x14ac:dyDescent="0.25">
      <c r="A157" s="87" t="s">
        <v>266</v>
      </c>
      <c r="B157" s="91" t="s">
        <v>240</v>
      </c>
      <c r="C157" s="91" t="s">
        <v>240</v>
      </c>
      <c r="D157" s="91" t="s">
        <v>240</v>
      </c>
      <c r="E157" s="91" t="s">
        <v>240</v>
      </c>
      <c r="F157" s="91" t="s">
        <v>240</v>
      </c>
      <c r="G157" s="91" t="s">
        <v>240</v>
      </c>
      <c r="H157" s="91" t="s">
        <v>240</v>
      </c>
      <c r="I157" s="91" t="s">
        <v>240</v>
      </c>
      <c r="J157" s="91" t="s">
        <v>240</v>
      </c>
      <c r="K157" s="91" t="s">
        <v>240</v>
      </c>
      <c r="L157" s="90">
        <v>5.4</v>
      </c>
      <c r="M157" s="90">
        <v>5.0999999999999996</v>
      </c>
      <c r="N157" s="90">
        <v>5.0999999999999996</v>
      </c>
      <c r="O157" s="90">
        <v>5.2</v>
      </c>
      <c r="P157" s="90">
        <v>4.8</v>
      </c>
      <c r="Q157" s="90">
        <v>4.8</v>
      </c>
      <c r="R157" s="90">
        <v>4.7</v>
      </c>
      <c r="S157" s="90">
        <v>4.7</v>
      </c>
      <c r="T157" s="90">
        <v>4.4000000000000004</v>
      </c>
      <c r="U157" s="90">
        <v>4.3</v>
      </c>
      <c r="V157" s="90">
        <v>5.5</v>
      </c>
      <c r="W157" s="90">
        <v>5.5</v>
      </c>
      <c r="X157" s="90">
        <v>5.2</v>
      </c>
      <c r="Y157" s="90">
        <v>5.2</v>
      </c>
      <c r="Z157" s="90">
        <v>5.5</v>
      </c>
      <c r="AA157" s="90">
        <v>5.4</v>
      </c>
      <c r="AB157" s="90">
        <v>6.1</v>
      </c>
      <c r="AC157" s="90">
        <v>6.6</v>
      </c>
      <c r="AD157" s="90">
        <v>6.7</v>
      </c>
      <c r="AE157" s="90">
        <v>6.2</v>
      </c>
      <c r="AF157" s="90">
        <v>5.6</v>
      </c>
    </row>
    <row r="158" spans="1:32" x14ac:dyDescent="0.25">
      <c r="A158" s="87" t="s">
        <v>267</v>
      </c>
      <c r="B158" s="89" t="s">
        <v>240</v>
      </c>
      <c r="C158" s="89" t="s">
        <v>240</v>
      </c>
      <c r="D158" s="89" t="s">
        <v>240</v>
      </c>
      <c r="E158" s="89" t="s">
        <v>240</v>
      </c>
      <c r="F158" s="89" t="s">
        <v>240</v>
      </c>
      <c r="G158" s="89" t="s">
        <v>240</v>
      </c>
      <c r="H158" s="89" t="s">
        <v>240</v>
      </c>
      <c r="I158" s="89" t="s">
        <v>240</v>
      </c>
      <c r="J158" s="89">
        <v>7</v>
      </c>
      <c r="K158" s="88">
        <v>7.2</v>
      </c>
      <c r="L158" s="88">
        <v>7.6</v>
      </c>
      <c r="M158" s="88">
        <v>7.5</v>
      </c>
      <c r="N158" s="89">
        <v>8</v>
      </c>
      <c r="O158" s="89">
        <v>8</v>
      </c>
      <c r="P158" s="88">
        <v>7.4</v>
      </c>
      <c r="Q158" s="88">
        <v>7.2</v>
      </c>
      <c r="R158" s="88">
        <v>7.4</v>
      </c>
      <c r="S158" s="88">
        <v>6.9</v>
      </c>
      <c r="T158" s="88">
        <v>7.2</v>
      </c>
      <c r="U158" s="88">
        <v>6.7</v>
      </c>
      <c r="V158" s="88">
        <v>7.8</v>
      </c>
      <c r="W158" s="88">
        <v>8.1999999999999993</v>
      </c>
      <c r="X158" s="88">
        <v>7.7</v>
      </c>
      <c r="Y158" s="88">
        <v>7.9</v>
      </c>
      <c r="Z158" s="88">
        <v>8.4</v>
      </c>
      <c r="AA158" s="88">
        <v>7.4</v>
      </c>
      <c r="AB158" s="88">
        <v>7.7</v>
      </c>
      <c r="AC158" s="88">
        <v>7.2</v>
      </c>
      <c r="AD158" s="88">
        <v>7.1</v>
      </c>
      <c r="AE158" s="88">
        <v>7.8</v>
      </c>
      <c r="AF158" s="88">
        <v>7.2</v>
      </c>
    </row>
    <row r="161" spans="1:32" x14ac:dyDescent="0.25">
      <c r="A161" s="83" t="s">
        <v>218</v>
      </c>
      <c r="B161" s="82" t="s">
        <v>57</v>
      </c>
    </row>
    <row r="162" spans="1:32" x14ac:dyDescent="0.25">
      <c r="A162" s="83" t="s">
        <v>221</v>
      </c>
      <c r="B162" s="82" t="s">
        <v>309</v>
      </c>
    </row>
    <row r="163" spans="1:32" x14ac:dyDescent="0.25">
      <c r="A163" s="83" t="s">
        <v>222</v>
      </c>
      <c r="B163" s="82" t="s">
        <v>78</v>
      </c>
    </row>
    <row r="165" spans="1:32" x14ac:dyDescent="0.25">
      <c r="A165" s="84" t="s">
        <v>224</v>
      </c>
      <c r="B165" s="92" t="s">
        <v>287</v>
      </c>
      <c r="C165" s="92" t="s">
        <v>288</v>
      </c>
      <c r="D165" s="92" t="s">
        <v>289</v>
      </c>
      <c r="E165" s="92" t="s">
        <v>290</v>
      </c>
      <c r="F165" s="92" t="s">
        <v>291</v>
      </c>
      <c r="G165" s="92" t="s">
        <v>292</v>
      </c>
      <c r="H165" s="92" t="s">
        <v>293</v>
      </c>
      <c r="I165" s="92" t="s">
        <v>294</v>
      </c>
      <c r="J165" s="92" t="s">
        <v>295</v>
      </c>
      <c r="K165" s="92" t="s">
        <v>296</v>
      </c>
      <c r="L165" s="92" t="s">
        <v>297</v>
      </c>
      <c r="M165" s="92" t="s">
        <v>298</v>
      </c>
      <c r="N165" s="92" t="s">
        <v>299</v>
      </c>
      <c r="O165" s="92" t="s">
        <v>300</v>
      </c>
      <c r="P165" s="92" t="s">
        <v>301</v>
      </c>
      <c r="Q165" s="92" t="s">
        <v>302</v>
      </c>
      <c r="R165" s="92" t="s">
        <v>303</v>
      </c>
      <c r="S165" s="92" t="s">
        <v>304</v>
      </c>
      <c r="T165" s="92" t="s">
        <v>305</v>
      </c>
      <c r="U165" s="92" t="s">
        <v>306</v>
      </c>
      <c r="V165" s="92" t="s">
        <v>225</v>
      </c>
      <c r="W165" s="92" t="s">
        <v>226</v>
      </c>
      <c r="X165" s="92" t="s">
        <v>227</v>
      </c>
      <c r="Y165" s="92" t="s">
        <v>228</v>
      </c>
      <c r="Z165" s="92" t="s">
        <v>229</v>
      </c>
      <c r="AA165" s="92" t="s">
        <v>230</v>
      </c>
      <c r="AB165" s="92" t="s">
        <v>231</v>
      </c>
      <c r="AC165" s="92" t="s">
        <v>232</v>
      </c>
      <c r="AD165" s="92" t="s">
        <v>233</v>
      </c>
      <c r="AE165" s="92" t="s">
        <v>234</v>
      </c>
      <c r="AF165" s="92" t="s">
        <v>235</v>
      </c>
    </row>
    <row r="166" spans="1:32" x14ac:dyDescent="0.25">
      <c r="A166" s="85" t="s">
        <v>237</v>
      </c>
      <c r="B166" s="86" t="s">
        <v>238</v>
      </c>
      <c r="C166" s="86" t="s">
        <v>238</v>
      </c>
      <c r="D166" s="86" t="s">
        <v>238</v>
      </c>
      <c r="E166" s="86" t="s">
        <v>238</v>
      </c>
      <c r="F166" s="86" t="s">
        <v>238</v>
      </c>
      <c r="G166" s="86" t="s">
        <v>238</v>
      </c>
      <c r="H166" s="86" t="s">
        <v>238</v>
      </c>
      <c r="I166" s="86" t="s">
        <v>238</v>
      </c>
      <c r="J166" s="86" t="s">
        <v>238</v>
      </c>
      <c r="K166" s="86" t="s">
        <v>238</v>
      </c>
      <c r="L166" s="86" t="s">
        <v>238</v>
      </c>
      <c r="M166" s="86" t="s">
        <v>238</v>
      </c>
      <c r="N166" s="86" t="s">
        <v>238</v>
      </c>
      <c r="O166" s="86" t="s">
        <v>238</v>
      </c>
      <c r="P166" s="86" t="s">
        <v>238</v>
      </c>
      <c r="Q166" s="86" t="s">
        <v>238</v>
      </c>
      <c r="R166" s="86" t="s">
        <v>238</v>
      </c>
      <c r="S166" s="86" t="s">
        <v>238</v>
      </c>
      <c r="T166" s="86" t="s">
        <v>238</v>
      </c>
      <c r="U166" s="86" t="s">
        <v>238</v>
      </c>
      <c r="V166" s="86" t="s">
        <v>238</v>
      </c>
      <c r="W166" s="86" t="s">
        <v>238</v>
      </c>
      <c r="X166" s="86" t="s">
        <v>238</v>
      </c>
      <c r="Y166" s="86" t="s">
        <v>238</v>
      </c>
      <c r="Z166" s="86" t="s">
        <v>238</v>
      </c>
      <c r="AA166" s="86" t="s">
        <v>238</v>
      </c>
      <c r="AB166" s="86" t="s">
        <v>238</v>
      </c>
      <c r="AC166" s="86" t="s">
        <v>238</v>
      </c>
      <c r="AD166" s="86" t="s">
        <v>238</v>
      </c>
      <c r="AE166" s="86" t="s">
        <v>238</v>
      </c>
      <c r="AF166" s="86" t="s">
        <v>238</v>
      </c>
    </row>
    <row r="167" spans="1:32" x14ac:dyDescent="0.25">
      <c r="A167" s="87" t="s">
        <v>239</v>
      </c>
      <c r="B167" s="91" t="s">
        <v>240</v>
      </c>
      <c r="C167" s="91" t="s">
        <v>240</v>
      </c>
      <c r="D167" s="91" t="s">
        <v>240</v>
      </c>
      <c r="E167" s="91" t="s">
        <v>240</v>
      </c>
      <c r="F167" s="91" t="s">
        <v>240</v>
      </c>
      <c r="G167" s="91" t="s">
        <v>240</v>
      </c>
      <c r="H167" s="91" t="s">
        <v>240</v>
      </c>
      <c r="I167" s="91" t="s">
        <v>240</v>
      </c>
      <c r="J167" s="91" t="s">
        <v>240</v>
      </c>
      <c r="K167" s="91" t="s">
        <v>240</v>
      </c>
      <c r="L167" s="90">
        <v>55.4</v>
      </c>
      <c r="M167" s="90">
        <v>54.8</v>
      </c>
      <c r="N167" s="90">
        <v>56.1</v>
      </c>
      <c r="O167" s="90">
        <v>57.4</v>
      </c>
      <c r="P167" s="90">
        <v>57.8</v>
      </c>
      <c r="Q167" s="90">
        <v>58.7</v>
      </c>
      <c r="R167" s="90">
        <v>59.8</v>
      </c>
      <c r="S167" s="90">
        <v>60.2</v>
      </c>
      <c r="T167" s="90">
        <v>60.9</v>
      </c>
      <c r="U167" s="91">
        <v>60</v>
      </c>
      <c r="V167" s="90">
        <v>60.7</v>
      </c>
      <c r="W167" s="91">
        <v>60</v>
      </c>
      <c r="X167" s="91">
        <v>60</v>
      </c>
      <c r="Y167" s="90">
        <v>60.2</v>
      </c>
      <c r="Z167" s="90">
        <v>61.3</v>
      </c>
      <c r="AA167" s="90">
        <v>63.4</v>
      </c>
      <c r="AB167" s="90">
        <v>65.3</v>
      </c>
      <c r="AC167" s="90">
        <v>65.599999999999994</v>
      </c>
      <c r="AD167" s="90">
        <v>66.099999999999994</v>
      </c>
      <c r="AE167" s="91">
        <v>69</v>
      </c>
      <c r="AF167" s="90">
        <v>71.3</v>
      </c>
    </row>
    <row r="168" spans="1:32" x14ac:dyDescent="0.25">
      <c r="A168" s="87" t="s">
        <v>241</v>
      </c>
      <c r="B168" s="88">
        <v>96.5</v>
      </c>
      <c r="C168" s="89">
        <v>97</v>
      </c>
      <c r="D168" s="88">
        <v>98.5</v>
      </c>
      <c r="E168" s="88">
        <v>98.7</v>
      </c>
      <c r="F168" s="88">
        <v>99.1</v>
      </c>
      <c r="G168" s="88">
        <v>99.2</v>
      </c>
      <c r="H168" s="88">
        <v>99.3</v>
      </c>
      <c r="I168" s="88">
        <v>99.5</v>
      </c>
      <c r="J168" s="88">
        <v>99.7</v>
      </c>
      <c r="K168" s="88">
        <v>99.6</v>
      </c>
      <c r="L168" s="88">
        <v>99.6</v>
      </c>
      <c r="M168" s="88">
        <v>99.8</v>
      </c>
      <c r="N168" s="88">
        <v>99.8</v>
      </c>
      <c r="O168" s="88">
        <v>99.9</v>
      </c>
      <c r="P168" s="88">
        <v>99.8</v>
      </c>
      <c r="Q168" s="88">
        <v>99.9</v>
      </c>
      <c r="R168" s="89">
        <v>100</v>
      </c>
      <c r="S168" s="89">
        <v>100</v>
      </c>
      <c r="T168" s="89">
        <v>100</v>
      </c>
      <c r="U168" s="89">
        <v>100</v>
      </c>
      <c r="V168" s="88">
        <v>99.9</v>
      </c>
      <c r="W168" s="88">
        <v>99.9</v>
      </c>
      <c r="X168" s="88">
        <v>99.9</v>
      </c>
      <c r="Y168" s="88">
        <v>99.9</v>
      </c>
      <c r="Z168" s="88">
        <v>99.9</v>
      </c>
      <c r="AA168" s="88">
        <v>99.9</v>
      </c>
      <c r="AB168" s="88">
        <v>99.9</v>
      </c>
      <c r="AC168" s="88">
        <v>99.9</v>
      </c>
      <c r="AD168" s="88">
        <v>99.9</v>
      </c>
      <c r="AE168" s="88">
        <v>99.9</v>
      </c>
      <c r="AF168" s="88">
        <v>99.8</v>
      </c>
    </row>
    <row r="169" spans="1:32" x14ac:dyDescent="0.25">
      <c r="A169" s="87" t="s">
        <v>242</v>
      </c>
      <c r="B169" s="91" t="s">
        <v>240</v>
      </c>
      <c r="C169" s="91" t="s">
        <v>240</v>
      </c>
      <c r="D169" s="91" t="s">
        <v>240</v>
      </c>
      <c r="E169" s="91" t="s">
        <v>240</v>
      </c>
      <c r="F169" s="91" t="s">
        <v>240</v>
      </c>
      <c r="G169" s="91" t="s">
        <v>240</v>
      </c>
      <c r="H169" s="91" t="s">
        <v>240</v>
      </c>
      <c r="I169" s="91" t="s">
        <v>240</v>
      </c>
      <c r="J169" s="91" t="s">
        <v>240</v>
      </c>
      <c r="K169" s="91" t="s">
        <v>240</v>
      </c>
      <c r="L169" s="90">
        <v>31.9</v>
      </c>
      <c r="M169" s="90">
        <v>32.5</v>
      </c>
      <c r="N169" s="90">
        <v>32.299999999999997</v>
      </c>
      <c r="O169" s="90">
        <v>33.299999999999997</v>
      </c>
      <c r="P169" s="90">
        <v>34.1</v>
      </c>
      <c r="Q169" s="90">
        <v>37.200000000000003</v>
      </c>
      <c r="R169" s="90">
        <v>38.799999999999997</v>
      </c>
      <c r="S169" s="90">
        <v>37.5</v>
      </c>
      <c r="T169" s="91">
        <v>37</v>
      </c>
      <c r="U169" s="90">
        <v>32.700000000000003</v>
      </c>
      <c r="V169" s="90">
        <v>30.9</v>
      </c>
      <c r="W169" s="90">
        <v>25.9</v>
      </c>
      <c r="X169" s="90">
        <v>27.5</v>
      </c>
      <c r="Y169" s="90">
        <v>31.1</v>
      </c>
      <c r="Z169" s="90">
        <v>27.8</v>
      </c>
      <c r="AA169" s="90">
        <v>26.9</v>
      </c>
      <c r="AB169" s="90">
        <v>30.2</v>
      </c>
      <c r="AC169" s="90">
        <v>29.4</v>
      </c>
      <c r="AD169" s="90">
        <v>29.3</v>
      </c>
      <c r="AE169" s="90">
        <v>32.1</v>
      </c>
      <c r="AF169" s="90">
        <v>33.700000000000003</v>
      </c>
    </row>
    <row r="170" spans="1:32" x14ac:dyDescent="0.25">
      <c r="A170" s="87" t="s">
        <v>243</v>
      </c>
      <c r="B170" s="89" t="s">
        <v>240</v>
      </c>
      <c r="C170" s="89" t="s">
        <v>240</v>
      </c>
      <c r="D170" s="89" t="s">
        <v>240</v>
      </c>
      <c r="E170" s="88">
        <v>13.8</v>
      </c>
      <c r="F170" s="88">
        <v>16.5</v>
      </c>
      <c r="G170" s="88">
        <v>18.600000000000001</v>
      </c>
      <c r="H170" s="88">
        <v>19.899999999999999</v>
      </c>
      <c r="I170" s="88">
        <v>19.8</v>
      </c>
      <c r="J170" s="88">
        <v>21.3</v>
      </c>
      <c r="K170" s="88">
        <v>22.4</v>
      </c>
      <c r="L170" s="88">
        <v>21.4</v>
      </c>
      <c r="M170" s="88">
        <v>22.8</v>
      </c>
      <c r="N170" s="88">
        <v>23.9</v>
      </c>
      <c r="O170" s="88">
        <v>24.2</v>
      </c>
      <c r="P170" s="88">
        <v>25.4</v>
      </c>
      <c r="Q170" s="88">
        <v>26.2</v>
      </c>
      <c r="R170" s="88">
        <v>27.1</v>
      </c>
      <c r="S170" s="88">
        <v>27.1</v>
      </c>
      <c r="T170" s="88">
        <v>28.8</v>
      </c>
      <c r="U170" s="88">
        <v>29.4</v>
      </c>
      <c r="V170" s="88">
        <v>32.1</v>
      </c>
      <c r="W170" s="89">
        <v>31</v>
      </c>
      <c r="X170" s="88">
        <v>30.8</v>
      </c>
      <c r="Y170" s="88">
        <v>34.1</v>
      </c>
      <c r="Z170" s="88">
        <v>36.200000000000003</v>
      </c>
      <c r="AA170" s="88">
        <v>39.1</v>
      </c>
      <c r="AB170" s="88">
        <v>37.4</v>
      </c>
      <c r="AC170" s="88">
        <v>38.5</v>
      </c>
      <c r="AD170" s="88">
        <v>38.5</v>
      </c>
      <c r="AE170" s="88">
        <v>41.3</v>
      </c>
      <c r="AF170" s="88">
        <v>44.7</v>
      </c>
    </row>
    <row r="171" spans="1:32" x14ac:dyDescent="0.25">
      <c r="A171" s="87" t="s">
        <v>244</v>
      </c>
      <c r="B171" s="91" t="s">
        <v>240</v>
      </c>
      <c r="C171" s="91" t="s">
        <v>240</v>
      </c>
      <c r="D171" s="91" t="s">
        <v>240</v>
      </c>
      <c r="E171" s="90">
        <v>69.5</v>
      </c>
      <c r="F171" s="90">
        <v>68.599999999999994</v>
      </c>
      <c r="G171" s="90">
        <v>68.7</v>
      </c>
      <c r="H171" s="90">
        <v>66.2</v>
      </c>
      <c r="I171" s="90">
        <v>64.099999999999994</v>
      </c>
      <c r="J171" s="90">
        <v>61.3</v>
      </c>
      <c r="K171" s="90">
        <v>55.1</v>
      </c>
      <c r="L171" s="91">
        <v>51</v>
      </c>
      <c r="M171" s="90">
        <v>51.6</v>
      </c>
      <c r="N171" s="90">
        <v>49.7</v>
      </c>
      <c r="O171" s="90">
        <v>53.7</v>
      </c>
      <c r="P171" s="90">
        <v>49.7</v>
      </c>
      <c r="Q171" s="90">
        <v>51.4</v>
      </c>
      <c r="R171" s="90">
        <v>58.2</v>
      </c>
      <c r="S171" s="90">
        <v>58.9</v>
      </c>
      <c r="T171" s="90">
        <v>60.2</v>
      </c>
      <c r="U171" s="90">
        <v>61.4</v>
      </c>
      <c r="V171" s="90">
        <v>58.5</v>
      </c>
      <c r="W171" s="90">
        <v>65.3</v>
      </c>
      <c r="X171" s="90">
        <v>65.8</v>
      </c>
      <c r="Y171" s="90">
        <v>71.2</v>
      </c>
      <c r="Z171" s="90">
        <v>69.8</v>
      </c>
      <c r="AA171" s="90">
        <v>71.2</v>
      </c>
      <c r="AB171" s="91">
        <v>72</v>
      </c>
      <c r="AC171" s="90">
        <v>72.5</v>
      </c>
      <c r="AD171" s="90">
        <v>75.5</v>
      </c>
      <c r="AE171" s="90">
        <v>78.599999999999994</v>
      </c>
      <c r="AF171" s="90">
        <v>85.2</v>
      </c>
    </row>
    <row r="172" spans="1:32" x14ac:dyDescent="0.25">
      <c r="A172" s="87" t="s">
        <v>307</v>
      </c>
      <c r="B172" s="89" t="s">
        <v>240</v>
      </c>
      <c r="C172" s="89" t="s">
        <v>240</v>
      </c>
      <c r="D172" s="89" t="s">
        <v>240</v>
      </c>
      <c r="E172" s="89" t="s">
        <v>240</v>
      </c>
      <c r="F172" s="89" t="s">
        <v>240</v>
      </c>
      <c r="G172" s="89" t="s">
        <v>240</v>
      </c>
      <c r="H172" s="89" t="s">
        <v>240</v>
      </c>
      <c r="I172" s="89" t="s">
        <v>240</v>
      </c>
      <c r="J172" s="89" t="s">
        <v>240</v>
      </c>
      <c r="K172" s="89" t="s">
        <v>240</v>
      </c>
      <c r="L172" s="88">
        <v>54.7</v>
      </c>
      <c r="M172" s="88">
        <v>55.2</v>
      </c>
      <c r="N172" s="88">
        <v>55.1</v>
      </c>
      <c r="O172" s="88">
        <v>56.8</v>
      </c>
      <c r="P172" s="88">
        <v>57.2</v>
      </c>
      <c r="Q172" s="88">
        <v>57.9</v>
      </c>
      <c r="R172" s="88">
        <v>59.1</v>
      </c>
      <c r="S172" s="88">
        <v>57.9</v>
      </c>
      <c r="T172" s="88">
        <v>60.1</v>
      </c>
      <c r="U172" s="88">
        <v>59.5</v>
      </c>
      <c r="V172" s="88">
        <v>60.8</v>
      </c>
      <c r="W172" s="88">
        <v>60.5</v>
      </c>
      <c r="X172" s="88">
        <v>58.9</v>
      </c>
      <c r="Y172" s="88">
        <v>60.9</v>
      </c>
      <c r="Z172" s="88">
        <v>61.6</v>
      </c>
      <c r="AA172" s="88">
        <v>63.3</v>
      </c>
      <c r="AB172" s="88">
        <v>64.599999999999994</v>
      </c>
      <c r="AC172" s="89">
        <v>64</v>
      </c>
      <c r="AD172" s="89">
        <v>65</v>
      </c>
      <c r="AE172" s="88">
        <v>71.2</v>
      </c>
      <c r="AF172" s="88">
        <v>73.599999999999994</v>
      </c>
    </row>
    <row r="173" spans="1:32" x14ac:dyDescent="0.25">
      <c r="A173" s="87" t="s">
        <v>246</v>
      </c>
      <c r="B173" s="91" t="s">
        <v>240</v>
      </c>
      <c r="C173" s="91" t="s">
        <v>240</v>
      </c>
      <c r="D173" s="91" t="s">
        <v>240</v>
      </c>
      <c r="E173" s="91" t="s">
        <v>240</v>
      </c>
      <c r="F173" s="91" t="s">
        <v>240</v>
      </c>
      <c r="G173" s="91" t="s">
        <v>240</v>
      </c>
      <c r="H173" s="91" t="s">
        <v>240</v>
      </c>
      <c r="I173" s="91" t="s">
        <v>240</v>
      </c>
      <c r="J173" s="91" t="s">
        <v>240</v>
      </c>
      <c r="K173" s="91" t="s">
        <v>240</v>
      </c>
      <c r="L173" s="90">
        <v>16.7</v>
      </c>
      <c r="M173" s="90">
        <v>16.100000000000001</v>
      </c>
      <c r="N173" s="90">
        <v>13.6</v>
      </c>
      <c r="O173" s="90">
        <v>14.7</v>
      </c>
      <c r="P173" s="91">
        <v>20</v>
      </c>
      <c r="Q173" s="90">
        <v>15.9</v>
      </c>
      <c r="R173" s="90">
        <v>25.2</v>
      </c>
      <c r="S173" s="90">
        <v>23.4</v>
      </c>
      <c r="T173" s="90">
        <v>21.7</v>
      </c>
      <c r="U173" s="90">
        <v>24.6</v>
      </c>
      <c r="V173" s="90">
        <v>19.899999999999999</v>
      </c>
      <c r="W173" s="90">
        <v>20.7</v>
      </c>
      <c r="X173" s="91">
        <v>19</v>
      </c>
      <c r="Y173" s="90">
        <v>16.100000000000001</v>
      </c>
      <c r="Z173" s="90">
        <v>17.600000000000001</v>
      </c>
      <c r="AA173" s="90">
        <v>16.899999999999999</v>
      </c>
      <c r="AB173" s="90">
        <v>21.2</v>
      </c>
      <c r="AC173" s="90">
        <v>18.8</v>
      </c>
      <c r="AD173" s="90">
        <v>25.5</v>
      </c>
      <c r="AE173" s="90">
        <v>27.2</v>
      </c>
      <c r="AF173" s="90">
        <v>36.9</v>
      </c>
    </row>
    <row r="174" spans="1:32" x14ac:dyDescent="0.25">
      <c r="A174" s="87" t="s">
        <v>247</v>
      </c>
      <c r="B174" s="89" t="s">
        <v>240</v>
      </c>
      <c r="C174" s="89" t="s">
        <v>240</v>
      </c>
      <c r="D174" s="89" t="s">
        <v>240</v>
      </c>
      <c r="E174" s="89" t="s">
        <v>240</v>
      </c>
      <c r="F174" s="88">
        <v>58.5</v>
      </c>
      <c r="G174" s="88">
        <v>46.7</v>
      </c>
      <c r="H174" s="88">
        <v>54.8</v>
      </c>
      <c r="I174" s="88">
        <v>66.599999999999994</v>
      </c>
      <c r="J174" s="88">
        <v>67.8</v>
      </c>
      <c r="K174" s="88">
        <v>60.4</v>
      </c>
      <c r="L174" s="88">
        <v>64.8</v>
      </c>
      <c r="M174" s="88">
        <v>68.5</v>
      </c>
      <c r="N174" s="88">
        <v>74.8</v>
      </c>
      <c r="O174" s="88">
        <v>65.599999999999994</v>
      </c>
      <c r="P174" s="88">
        <v>73.5</v>
      </c>
      <c r="Q174" s="88">
        <v>75.3</v>
      </c>
      <c r="R174" s="88">
        <v>75.099999999999994</v>
      </c>
      <c r="S174" s="88">
        <v>82.4</v>
      </c>
      <c r="T174" s="88">
        <v>80.7</v>
      </c>
      <c r="U174" s="88">
        <v>81.5</v>
      </c>
      <c r="V174" s="88">
        <v>72.8</v>
      </c>
      <c r="W174" s="88">
        <v>77.3</v>
      </c>
      <c r="X174" s="88">
        <v>87.8</v>
      </c>
      <c r="Y174" s="88">
        <v>66.3</v>
      </c>
      <c r="Z174" s="88">
        <v>72.7</v>
      </c>
      <c r="AA174" s="88">
        <v>78.900000000000006</v>
      </c>
      <c r="AB174" s="88">
        <v>70.7</v>
      </c>
      <c r="AC174" s="88">
        <v>68.2</v>
      </c>
      <c r="AD174" s="89">
        <v>67</v>
      </c>
      <c r="AE174" s="88">
        <v>76.5</v>
      </c>
      <c r="AF174" s="88">
        <v>85.7</v>
      </c>
    </row>
    <row r="175" spans="1:32" x14ac:dyDescent="0.25">
      <c r="A175" s="87" t="s">
        <v>248</v>
      </c>
      <c r="B175" s="91" t="s">
        <v>240</v>
      </c>
      <c r="C175" s="91" t="s">
        <v>240</v>
      </c>
      <c r="D175" s="91" t="s">
        <v>240</v>
      </c>
      <c r="E175" s="91" t="s">
        <v>240</v>
      </c>
      <c r="F175" s="91" t="s">
        <v>240</v>
      </c>
      <c r="G175" s="91" t="s">
        <v>240</v>
      </c>
      <c r="H175" s="91" t="s">
        <v>240</v>
      </c>
      <c r="I175" s="91" t="s">
        <v>240</v>
      </c>
      <c r="J175" s="91" t="s">
        <v>240</v>
      </c>
      <c r="K175" s="91" t="s">
        <v>240</v>
      </c>
      <c r="L175" s="90">
        <v>29.3</v>
      </c>
      <c r="M175" s="90">
        <v>30.5</v>
      </c>
      <c r="N175" s="90">
        <v>26.9</v>
      </c>
      <c r="O175" s="90">
        <v>29.1</v>
      </c>
      <c r="P175" s="90">
        <v>28.6</v>
      </c>
      <c r="Q175" s="90">
        <v>29.5</v>
      </c>
      <c r="R175" s="90">
        <v>31.2</v>
      </c>
      <c r="S175" s="90">
        <v>31.5</v>
      </c>
      <c r="T175" s="90">
        <v>32.799999999999997</v>
      </c>
      <c r="U175" s="90">
        <v>31.8</v>
      </c>
      <c r="V175" s="90">
        <v>34.799999999999997</v>
      </c>
      <c r="W175" s="90">
        <v>33.4</v>
      </c>
      <c r="X175" s="90">
        <v>33.4</v>
      </c>
      <c r="Y175" s="90">
        <v>37.1</v>
      </c>
      <c r="Z175" s="90">
        <v>40.799999999999997</v>
      </c>
      <c r="AA175" s="90">
        <v>45.1</v>
      </c>
      <c r="AB175" s="90">
        <v>55.1</v>
      </c>
      <c r="AC175" s="90">
        <v>52.6</v>
      </c>
      <c r="AD175" s="90">
        <v>54.6</v>
      </c>
      <c r="AE175" s="90">
        <v>60.8</v>
      </c>
      <c r="AF175" s="90">
        <v>75.2</v>
      </c>
    </row>
    <row r="176" spans="1:32" x14ac:dyDescent="0.25">
      <c r="A176" s="87" t="s">
        <v>249</v>
      </c>
      <c r="B176" s="89" t="s">
        <v>240</v>
      </c>
      <c r="C176" s="89" t="s">
        <v>240</v>
      </c>
      <c r="D176" s="89" t="s">
        <v>240</v>
      </c>
      <c r="E176" s="89" t="s">
        <v>240</v>
      </c>
      <c r="F176" s="89" t="s">
        <v>240</v>
      </c>
      <c r="G176" s="88">
        <v>75.3</v>
      </c>
      <c r="H176" s="89">
        <v>76</v>
      </c>
      <c r="I176" s="88">
        <v>77.5</v>
      </c>
      <c r="J176" s="88">
        <v>79.400000000000006</v>
      </c>
      <c r="K176" s="88">
        <v>81.8</v>
      </c>
      <c r="L176" s="88">
        <v>83.6</v>
      </c>
      <c r="M176" s="88">
        <v>83.3</v>
      </c>
      <c r="N176" s="89">
        <v>85</v>
      </c>
      <c r="O176" s="88">
        <v>85.8</v>
      </c>
      <c r="P176" s="88">
        <v>86.7</v>
      </c>
      <c r="Q176" s="88">
        <v>87.8</v>
      </c>
      <c r="R176" s="88">
        <v>88.7</v>
      </c>
      <c r="S176" s="88">
        <v>89.6</v>
      </c>
      <c r="T176" s="88">
        <v>93.5</v>
      </c>
      <c r="U176" s="88">
        <v>93.2</v>
      </c>
      <c r="V176" s="88">
        <v>93.7</v>
      </c>
      <c r="W176" s="89">
        <v>95</v>
      </c>
      <c r="X176" s="88">
        <v>95.4</v>
      </c>
      <c r="Y176" s="88">
        <v>96.3</v>
      </c>
      <c r="Z176" s="88">
        <v>96.9</v>
      </c>
      <c r="AA176" s="88">
        <v>97.7</v>
      </c>
      <c r="AB176" s="88">
        <v>98.5</v>
      </c>
      <c r="AC176" s="88">
        <v>97.9</v>
      </c>
      <c r="AD176" s="88">
        <v>98.1</v>
      </c>
      <c r="AE176" s="88">
        <v>99.8</v>
      </c>
      <c r="AF176" s="88">
        <v>99.9</v>
      </c>
    </row>
    <row r="177" spans="1:32" x14ac:dyDescent="0.25">
      <c r="A177" s="87" t="s">
        <v>250</v>
      </c>
      <c r="B177" s="90">
        <v>89.2</v>
      </c>
      <c r="C177" s="90">
        <v>89.9</v>
      </c>
      <c r="D177" s="90">
        <v>90.6</v>
      </c>
      <c r="E177" s="90">
        <v>90.7</v>
      </c>
      <c r="F177" s="90">
        <v>91.5</v>
      </c>
      <c r="G177" s="90">
        <v>91.9</v>
      </c>
      <c r="H177" s="90">
        <v>92.9</v>
      </c>
      <c r="I177" s="90">
        <v>93.9</v>
      </c>
      <c r="J177" s="90">
        <v>94.9</v>
      </c>
      <c r="K177" s="90">
        <v>95.3</v>
      </c>
      <c r="L177" s="90">
        <v>96.4</v>
      </c>
      <c r="M177" s="90">
        <v>97.1</v>
      </c>
      <c r="N177" s="90">
        <v>97.5</v>
      </c>
      <c r="O177" s="90">
        <v>97.6</v>
      </c>
      <c r="P177" s="90">
        <v>98.5</v>
      </c>
      <c r="Q177" s="90">
        <v>98.8</v>
      </c>
      <c r="R177" s="90">
        <v>98.8</v>
      </c>
      <c r="S177" s="90">
        <v>98.9</v>
      </c>
      <c r="T177" s="91">
        <v>99</v>
      </c>
      <c r="U177" s="90">
        <v>99.1</v>
      </c>
      <c r="V177" s="90">
        <v>99.1</v>
      </c>
      <c r="W177" s="90">
        <v>99.2</v>
      </c>
      <c r="X177" s="90">
        <v>99.2</v>
      </c>
      <c r="Y177" s="90">
        <v>99.3</v>
      </c>
      <c r="Z177" s="90">
        <v>99.4</v>
      </c>
      <c r="AA177" s="90">
        <v>99.5</v>
      </c>
      <c r="AB177" s="90">
        <v>99.5</v>
      </c>
      <c r="AC177" s="90">
        <v>99.5</v>
      </c>
      <c r="AD177" s="90">
        <v>99.5</v>
      </c>
      <c r="AE177" s="90">
        <v>99.5</v>
      </c>
      <c r="AF177" s="90">
        <v>99.5</v>
      </c>
    </row>
    <row r="178" spans="1:32" x14ac:dyDescent="0.25">
      <c r="A178" s="87" t="s">
        <v>251</v>
      </c>
      <c r="B178" s="89" t="s">
        <v>240</v>
      </c>
      <c r="C178" s="89" t="s">
        <v>240</v>
      </c>
      <c r="D178" s="89" t="s">
        <v>240</v>
      </c>
      <c r="E178" s="89" t="s">
        <v>240</v>
      </c>
      <c r="F178" s="89" t="s">
        <v>240</v>
      </c>
      <c r="G178" s="89" t="s">
        <v>240</v>
      </c>
      <c r="H178" s="89" t="s">
        <v>240</v>
      </c>
      <c r="I178" s="89" t="s">
        <v>240</v>
      </c>
      <c r="J178" s="89" t="s">
        <v>240</v>
      </c>
      <c r="K178" s="89" t="s">
        <v>240</v>
      </c>
      <c r="L178" s="88">
        <v>66.8</v>
      </c>
      <c r="M178" s="88">
        <v>70.099999999999994</v>
      </c>
      <c r="N178" s="88">
        <v>72.5</v>
      </c>
      <c r="O178" s="88">
        <v>72.7</v>
      </c>
      <c r="P178" s="88">
        <v>74.2</v>
      </c>
      <c r="Q178" s="88">
        <v>73.8</v>
      </c>
      <c r="R178" s="88">
        <v>72.3</v>
      </c>
      <c r="S178" s="88">
        <v>71.900000000000006</v>
      </c>
      <c r="T178" s="88">
        <v>72.3</v>
      </c>
      <c r="U178" s="88">
        <v>71.3</v>
      </c>
      <c r="V178" s="88">
        <v>71.400000000000006</v>
      </c>
      <c r="W178" s="88">
        <v>71.900000000000006</v>
      </c>
      <c r="X178" s="88">
        <v>74.099999999999994</v>
      </c>
      <c r="Y178" s="88">
        <v>76.099999999999994</v>
      </c>
      <c r="Z178" s="88">
        <v>74.900000000000006</v>
      </c>
      <c r="AA178" s="88">
        <v>75.8</v>
      </c>
      <c r="AB178" s="88">
        <v>77.3</v>
      </c>
      <c r="AC178" s="88">
        <v>78.5</v>
      </c>
      <c r="AD178" s="88">
        <v>79.5</v>
      </c>
      <c r="AE178" s="89">
        <v>81</v>
      </c>
      <c r="AF178" s="88">
        <v>82.8</v>
      </c>
    </row>
    <row r="179" spans="1:32" x14ac:dyDescent="0.25">
      <c r="A179" s="87" t="s">
        <v>252</v>
      </c>
      <c r="B179" s="91" t="s">
        <v>240</v>
      </c>
      <c r="C179" s="90">
        <v>90.6</v>
      </c>
      <c r="D179" s="90">
        <v>90.4</v>
      </c>
      <c r="E179" s="90">
        <v>89.6</v>
      </c>
      <c r="F179" s="90">
        <v>89.5</v>
      </c>
      <c r="G179" s="90">
        <v>89.6</v>
      </c>
      <c r="H179" s="90">
        <v>89.5</v>
      </c>
      <c r="I179" s="90">
        <v>89.6</v>
      </c>
      <c r="J179" s="90">
        <v>90.3</v>
      </c>
      <c r="K179" s="90">
        <v>91.1</v>
      </c>
      <c r="L179" s="90">
        <v>92.1</v>
      </c>
      <c r="M179" s="90">
        <v>92.6</v>
      </c>
      <c r="N179" s="90">
        <v>92.3</v>
      </c>
      <c r="O179" s="90">
        <v>92.7</v>
      </c>
      <c r="P179" s="90">
        <v>93.3</v>
      </c>
      <c r="Q179" s="90">
        <v>93.4</v>
      </c>
      <c r="R179" s="91">
        <v>94</v>
      </c>
      <c r="S179" s="90">
        <v>94.3</v>
      </c>
      <c r="T179" s="90">
        <v>94.6</v>
      </c>
      <c r="U179" s="90">
        <v>94.8</v>
      </c>
      <c r="V179" s="90">
        <v>94.7</v>
      </c>
      <c r="W179" s="90">
        <v>94.3</v>
      </c>
      <c r="X179" s="90">
        <v>94.1</v>
      </c>
      <c r="Y179" s="90">
        <v>93.7</v>
      </c>
      <c r="Z179" s="90">
        <v>93.5</v>
      </c>
      <c r="AA179" s="90">
        <v>94.2</v>
      </c>
      <c r="AB179" s="90">
        <v>95.5</v>
      </c>
      <c r="AC179" s="90">
        <v>95.6</v>
      </c>
      <c r="AD179" s="90">
        <v>95.2</v>
      </c>
      <c r="AE179" s="90">
        <v>95.6</v>
      </c>
      <c r="AF179" s="90">
        <v>94.3</v>
      </c>
    </row>
    <row r="180" spans="1:32" x14ac:dyDescent="0.25">
      <c r="A180" s="87" t="s">
        <v>253</v>
      </c>
      <c r="B180" s="89" t="s">
        <v>240</v>
      </c>
      <c r="C180" s="89" t="s">
        <v>240</v>
      </c>
      <c r="D180" s="89" t="s">
        <v>240</v>
      </c>
      <c r="E180" s="89" t="s">
        <v>240</v>
      </c>
      <c r="F180" s="89" t="s">
        <v>240</v>
      </c>
      <c r="G180" s="89" t="s">
        <v>240</v>
      </c>
      <c r="H180" s="89" t="s">
        <v>240</v>
      </c>
      <c r="I180" s="89" t="s">
        <v>240</v>
      </c>
      <c r="J180" s="89" t="s">
        <v>240</v>
      </c>
      <c r="K180" s="89" t="s">
        <v>240</v>
      </c>
      <c r="L180" s="89">
        <v>100</v>
      </c>
      <c r="M180" s="89">
        <v>100</v>
      </c>
      <c r="N180" s="89">
        <v>100</v>
      </c>
      <c r="O180" s="89">
        <v>100</v>
      </c>
      <c r="P180" s="89">
        <v>100</v>
      </c>
      <c r="Q180" s="89">
        <v>100</v>
      </c>
      <c r="R180" s="89">
        <v>100</v>
      </c>
      <c r="S180" s="89">
        <v>100</v>
      </c>
      <c r="T180" s="89">
        <v>100</v>
      </c>
      <c r="U180" s="89">
        <v>100</v>
      </c>
      <c r="V180" s="89">
        <v>100</v>
      </c>
      <c r="W180" s="89">
        <v>100</v>
      </c>
      <c r="X180" s="89">
        <v>100</v>
      </c>
      <c r="Y180" s="89">
        <v>100</v>
      </c>
      <c r="Z180" s="89">
        <v>100</v>
      </c>
      <c r="AA180" s="89">
        <v>100</v>
      </c>
      <c r="AB180" s="89">
        <v>100</v>
      </c>
      <c r="AC180" s="89">
        <v>100</v>
      </c>
      <c r="AD180" s="89">
        <v>100</v>
      </c>
      <c r="AE180" s="89">
        <v>100</v>
      </c>
      <c r="AF180" s="89">
        <v>100</v>
      </c>
    </row>
    <row r="181" spans="1:32" x14ac:dyDescent="0.25">
      <c r="A181" s="87" t="s">
        <v>254</v>
      </c>
      <c r="B181" s="91" t="s">
        <v>240</v>
      </c>
      <c r="C181" s="91" t="s">
        <v>240</v>
      </c>
      <c r="D181" s="91" t="s">
        <v>240</v>
      </c>
      <c r="E181" s="91" t="s">
        <v>240</v>
      </c>
      <c r="F181" s="91" t="s">
        <v>240</v>
      </c>
      <c r="G181" s="90">
        <v>85.9</v>
      </c>
      <c r="H181" s="90">
        <v>85.3</v>
      </c>
      <c r="I181" s="90">
        <v>81.400000000000006</v>
      </c>
      <c r="J181" s="90">
        <v>93.5</v>
      </c>
      <c r="K181" s="90">
        <v>75.2</v>
      </c>
      <c r="L181" s="90">
        <v>86.4</v>
      </c>
      <c r="M181" s="90">
        <v>84.9</v>
      </c>
      <c r="N181" s="90">
        <v>76.400000000000006</v>
      </c>
      <c r="O181" s="90">
        <v>83.8</v>
      </c>
      <c r="P181" s="90">
        <v>84.8</v>
      </c>
      <c r="Q181" s="90">
        <v>83.4</v>
      </c>
      <c r="R181" s="90">
        <v>79.8</v>
      </c>
      <c r="S181" s="91">
        <v>88</v>
      </c>
      <c r="T181" s="90">
        <v>81.8</v>
      </c>
      <c r="U181" s="91">
        <v>80</v>
      </c>
      <c r="V181" s="90">
        <v>83.7</v>
      </c>
      <c r="W181" s="90">
        <v>80.7</v>
      </c>
      <c r="X181" s="90">
        <v>84.3</v>
      </c>
      <c r="Y181" s="90">
        <v>76.900000000000006</v>
      </c>
      <c r="Z181" s="90">
        <v>81.5</v>
      </c>
      <c r="AA181" s="91">
        <v>78</v>
      </c>
      <c r="AB181" s="90">
        <v>83.4</v>
      </c>
      <c r="AC181" s="90">
        <v>81.599999999999994</v>
      </c>
      <c r="AD181" s="90">
        <v>73.3</v>
      </c>
      <c r="AE181" s="90">
        <v>78.7</v>
      </c>
      <c r="AF181" s="90">
        <v>76.599999999999994</v>
      </c>
    </row>
    <row r="182" spans="1:32" x14ac:dyDescent="0.25">
      <c r="A182" s="87" t="s">
        <v>255</v>
      </c>
      <c r="B182" s="89" t="s">
        <v>240</v>
      </c>
      <c r="C182" s="89" t="s">
        <v>240</v>
      </c>
      <c r="D182" s="89" t="s">
        <v>240</v>
      </c>
      <c r="E182" s="89" t="s">
        <v>240</v>
      </c>
      <c r="F182" s="89" t="s">
        <v>240</v>
      </c>
      <c r="G182" s="89" t="s">
        <v>240</v>
      </c>
      <c r="H182" s="89" t="s">
        <v>240</v>
      </c>
      <c r="I182" s="89" t="s">
        <v>240</v>
      </c>
      <c r="J182" s="89" t="s">
        <v>240</v>
      </c>
      <c r="K182" s="89" t="s">
        <v>240</v>
      </c>
      <c r="L182" s="88">
        <v>92.6</v>
      </c>
      <c r="M182" s="88">
        <v>92.2</v>
      </c>
      <c r="N182" s="88">
        <v>90.4</v>
      </c>
      <c r="O182" s="88">
        <v>93.1</v>
      </c>
      <c r="P182" s="88">
        <v>94.5</v>
      </c>
      <c r="Q182" s="88">
        <v>94.8</v>
      </c>
      <c r="R182" s="88">
        <v>94.9</v>
      </c>
      <c r="S182" s="88">
        <v>95.3</v>
      </c>
      <c r="T182" s="89">
        <v>96</v>
      </c>
      <c r="U182" s="88">
        <v>96.2</v>
      </c>
      <c r="V182" s="88">
        <v>97.3</v>
      </c>
      <c r="W182" s="88">
        <v>96.9</v>
      </c>
      <c r="X182" s="88">
        <v>96.9</v>
      </c>
      <c r="Y182" s="88">
        <v>96.4</v>
      </c>
      <c r="Z182" s="88">
        <v>95.9</v>
      </c>
      <c r="AA182" s="88">
        <v>96.2</v>
      </c>
      <c r="AB182" s="89">
        <v>97</v>
      </c>
      <c r="AC182" s="89">
        <v>97</v>
      </c>
      <c r="AD182" s="88">
        <v>96.2</v>
      </c>
      <c r="AE182" s="88">
        <v>96.4</v>
      </c>
      <c r="AF182" s="88">
        <v>96.2</v>
      </c>
    </row>
    <row r="183" spans="1:32" x14ac:dyDescent="0.25">
      <c r="A183" s="87" t="s">
        <v>256</v>
      </c>
      <c r="B183" s="91" t="s">
        <v>240</v>
      </c>
      <c r="C183" s="91" t="s">
        <v>240</v>
      </c>
      <c r="D183" s="91" t="s">
        <v>240</v>
      </c>
      <c r="E183" s="91" t="s">
        <v>240</v>
      </c>
      <c r="F183" s="91" t="s">
        <v>240</v>
      </c>
      <c r="G183" s="91" t="s">
        <v>240</v>
      </c>
      <c r="H183" s="91" t="s">
        <v>240</v>
      </c>
      <c r="I183" s="91" t="s">
        <v>240</v>
      </c>
      <c r="J183" s="91" t="s">
        <v>240</v>
      </c>
      <c r="K183" s="91" t="s">
        <v>240</v>
      </c>
      <c r="L183" s="91">
        <v>100</v>
      </c>
      <c r="M183" s="91">
        <v>100</v>
      </c>
      <c r="N183" s="91">
        <v>100</v>
      </c>
      <c r="O183" s="91">
        <v>100</v>
      </c>
      <c r="P183" s="91">
        <v>100</v>
      </c>
      <c r="Q183" s="91">
        <v>100</v>
      </c>
      <c r="R183" s="91">
        <v>100</v>
      </c>
      <c r="S183" s="91">
        <v>100</v>
      </c>
      <c r="T183" s="91">
        <v>100</v>
      </c>
      <c r="U183" s="91">
        <v>100</v>
      </c>
      <c r="V183" s="91">
        <v>100</v>
      </c>
      <c r="W183" s="91">
        <v>100</v>
      </c>
      <c r="X183" s="91">
        <v>100</v>
      </c>
      <c r="Y183" s="91">
        <v>100</v>
      </c>
      <c r="Z183" s="91">
        <v>100</v>
      </c>
      <c r="AA183" s="91">
        <v>100</v>
      </c>
      <c r="AB183" s="91">
        <v>100</v>
      </c>
      <c r="AC183" s="91">
        <v>100</v>
      </c>
      <c r="AD183" s="91">
        <v>100</v>
      </c>
      <c r="AE183" s="91">
        <v>100</v>
      </c>
      <c r="AF183" s="91">
        <v>100</v>
      </c>
    </row>
    <row r="184" spans="1:32" x14ac:dyDescent="0.25">
      <c r="A184" s="87" t="s">
        <v>257</v>
      </c>
      <c r="B184" s="89" t="s">
        <v>240</v>
      </c>
      <c r="C184" s="89" t="s">
        <v>240</v>
      </c>
      <c r="D184" s="89" t="s">
        <v>240</v>
      </c>
      <c r="E184" s="89" t="s">
        <v>240</v>
      </c>
      <c r="F184" s="89" t="s">
        <v>240</v>
      </c>
      <c r="G184" s="88">
        <v>43.3</v>
      </c>
      <c r="H184" s="88">
        <v>49.6</v>
      </c>
      <c r="I184" s="88">
        <v>46.5</v>
      </c>
      <c r="J184" s="88">
        <v>49.2</v>
      </c>
      <c r="K184" s="88">
        <v>48.5</v>
      </c>
      <c r="L184" s="88">
        <v>43.2</v>
      </c>
      <c r="M184" s="88">
        <v>46.1</v>
      </c>
      <c r="N184" s="88">
        <v>44.8</v>
      </c>
      <c r="O184" s="88">
        <v>44.1</v>
      </c>
      <c r="P184" s="88">
        <v>55.5</v>
      </c>
      <c r="Q184" s="88">
        <v>61.4</v>
      </c>
      <c r="R184" s="88">
        <v>60.6</v>
      </c>
      <c r="S184" s="88">
        <v>61.3</v>
      </c>
      <c r="T184" s="88">
        <v>63.8</v>
      </c>
      <c r="U184" s="88">
        <v>58.4</v>
      </c>
      <c r="V184" s="88">
        <v>59.8</v>
      </c>
      <c r="W184" s="88">
        <v>59.6</v>
      </c>
      <c r="X184" s="88">
        <v>59.3</v>
      </c>
      <c r="Y184" s="88">
        <v>60.5</v>
      </c>
      <c r="Z184" s="88">
        <v>63.6</v>
      </c>
      <c r="AA184" s="89">
        <v>62</v>
      </c>
      <c r="AB184" s="88">
        <v>61.2</v>
      </c>
      <c r="AC184" s="88">
        <v>66.599999999999994</v>
      </c>
      <c r="AD184" s="88">
        <v>65.5</v>
      </c>
      <c r="AE184" s="88">
        <v>70.900000000000006</v>
      </c>
      <c r="AF184" s="88">
        <v>70.099999999999994</v>
      </c>
    </row>
    <row r="185" spans="1:32" x14ac:dyDescent="0.25">
      <c r="A185" s="87" t="s">
        <v>258</v>
      </c>
      <c r="B185" s="91" t="s">
        <v>240</v>
      </c>
      <c r="C185" s="91" t="s">
        <v>240</v>
      </c>
      <c r="D185" s="91" t="s">
        <v>240</v>
      </c>
      <c r="E185" s="91" t="s">
        <v>240</v>
      </c>
      <c r="F185" s="91" t="s">
        <v>240</v>
      </c>
      <c r="G185" s="91" t="s">
        <v>240</v>
      </c>
      <c r="H185" s="91" t="s">
        <v>240</v>
      </c>
      <c r="I185" s="91" t="s">
        <v>240</v>
      </c>
      <c r="J185" s="91" t="s">
        <v>240</v>
      </c>
      <c r="K185" s="91" t="s">
        <v>240</v>
      </c>
      <c r="L185" s="91">
        <v>100</v>
      </c>
      <c r="M185" s="91">
        <v>100</v>
      </c>
      <c r="N185" s="91">
        <v>100</v>
      </c>
      <c r="O185" s="91">
        <v>100</v>
      </c>
      <c r="P185" s="91">
        <v>100</v>
      </c>
      <c r="Q185" s="91">
        <v>100</v>
      </c>
      <c r="R185" s="91">
        <v>100</v>
      </c>
      <c r="S185" s="91">
        <v>100</v>
      </c>
      <c r="T185" s="91">
        <v>100</v>
      </c>
      <c r="U185" s="91">
        <v>100</v>
      </c>
      <c r="V185" s="91">
        <v>100</v>
      </c>
      <c r="W185" s="91">
        <v>100</v>
      </c>
      <c r="X185" s="91">
        <v>100</v>
      </c>
      <c r="Y185" s="91">
        <v>100</v>
      </c>
      <c r="Z185" s="91">
        <v>100</v>
      </c>
      <c r="AA185" s="91">
        <v>100</v>
      </c>
      <c r="AB185" s="91">
        <v>100</v>
      </c>
      <c r="AC185" s="91">
        <v>100</v>
      </c>
      <c r="AD185" s="91">
        <v>100</v>
      </c>
      <c r="AE185" s="91">
        <v>100</v>
      </c>
      <c r="AF185" s="91">
        <v>100</v>
      </c>
    </row>
    <row r="186" spans="1:32" x14ac:dyDescent="0.25">
      <c r="A186" s="87" t="s">
        <v>259</v>
      </c>
      <c r="B186" s="89" t="s">
        <v>240</v>
      </c>
      <c r="C186" s="89" t="s">
        <v>240</v>
      </c>
      <c r="D186" s="89" t="s">
        <v>240</v>
      </c>
      <c r="E186" s="89" t="s">
        <v>240</v>
      </c>
      <c r="F186" s="89" t="s">
        <v>240</v>
      </c>
      <c r="G186" s="89" t="s">
        <v>240</v>
      </c>
      <c r="H186" s="88">
        <v>61.7</v>
      </c>
      <c r="I186" s="88">
        <v>66.3</v>
      </c>
      <c r="J186" s="89">
        <v>68</v>
      </c>
      <c r="K186" s="88">
        <v>69.2</v>
      </c>
      <c r="L186" s="88">
        <v>72.599999999999994</v>
      </c>
      <c r="M186" s="88">
        <v>72.900000000000006</v>
      </c>
      <c r="N186" s="88">
        <v>72.3</v>
      </c>
      <c r="O186" s="89">
        <v>73</v>
      </c>
      <c r="P186" s="88">
        <v>70.3</v>
      </c>
      <c r="Q186" s="88">
        <v>73.099999999999994</v>
      </c>
      <c r="R186" s="88">
        <v>74.7</v>
      </c>
      <c r="S186" s="88">
        <v>75.599999999999994</v>
      </c>
      <c r="T186" s="88">
        <v>73.400000000000006</v>
      </c>
      <c r="U186" s="88">
        <v>74.8</v>
      </c>
      <c r="V186" s="89">
        <v>73</v>
      </c>
      <c r="W186" s="88">
        <v>74.5</v>
      </c>
      <c r="X186" s="88">
        <v>76.2</v>
      </c>
      <c r="Y186" s="88">
        <v>75.3</v>
      </c>
      <c r="Z186" s="88">
        <v>77.8</v>
      </c>
      <c r="AA186" s="88">
        <v>83.8</v>
      </c>
      <c r="AB186" s="89">
        <v>85</v>
      </c>
      <c r="AC186" s="88">
        <v>86.5</v>
      </c>
      <c r="AD186" s="88">
        <v>88.2</v>
      </c>
      <c r="AE186" s="88">
        <v>89.5</v>
      </c>
      <c r="AF186" s="88">
        <v>91.4</v>
      </c>
    </row>
    <row r="187" spans="1:32" x14ac:dyDescent="0.25">
      <c r="A187" s="87" t="s">
        <v>260</v>
      </c>
      <c r="B187" s="90">
        <v>80.2</v>
      </c>
      <c r="C187" s="90">
        <v>81.400000000000006</v>
      </c>
      <c r="D187" s="90">
        <v>82.3</v>
      </c>
      <c r="E187" s="90">
        <v>82.1</v>
      </c>
      <c r="F187" s="91">
        <v>84</v>
      </c>
      <c r="G187" s="91">
        <v>85</v>
      </c>
      <c r="H187" s="90">
        <v>86.6</v>
      </c>
      <c r="I187" s="91">
        <v>87</v>
      </c>
      <c r="J187" s="90">
        <v>86.8</v>
      </c>
      <c r="K187" s="90">
        <v>85.9</v>
      </c>
      <c r="L187" s="91">
        <v>87</v>
      </c>
      <c r="M187" s="90">
        <v>88.2</v>
      </c>
      <c r="N187" s="90">
        <v>88.1</v>
      </c>
      <c r="O187" s="90">
        <v>88.8</v>
      </c>
      <c r="P187" s="90">
        <v>91.9</v>
      </c>
      <c r="Q187" s="90">
        <v>93.8</v>
      </c>
      <c r="R187" s="90">
        <v>93.5</v>
      </c>
      <c r="S187" s="90">
        <v>93.4</v>
      </c>
      <c r="T187" s="90">
        <v>93.9</v>
      </c>
      <c r="U187" s="90">
        <v>93.1</v>
      </c>
      <c r="V187" s="90">
        <v>93.3</v>
      </c>
      <c r="W187" s="90">
        <v>94.1</v>
      </c>
      <c r="X187" s="90">
        <v>93.7</v>
      </c>
      <c r="Y187" s="90">
        <v>94.1</v>
      </c>
      <c r="Z187" s="90">
        <v>93.9</v>
      </c>
      <c r="AA187" s="90">
        <v>94.5</v>
      </c>
      <c r="AB187" s="90">
        <v>95.2</v>
      </c>
      <c r="AC187" s="90">
        <v>95.3</v>
      </c>
      <c r="AD187" s="90">
        <v>95.8</v>
      </c>
      <c r="AE187" s="90">
        <v>96.3</v>
      </c>
      <c r="AF187" s="90">
        <v>96.6</v>
      </c>
    </row>
    <row r="188" spans="1:32" x14ac:dyDescent="0.25">
      <c r="A188" s="87" t="s">
        <v>261</v>
      </c>
      <c r="B188" s="89" t="s">
        <v>240</v>
      </c>
      <c r="C188" s="89" t="s">
        <v>240</v>
      </c>
      <c r="D188" s="89" t="s">
        <v>240</v>
      </c>
      <c r="E188" s="89" t="s">
        <v>240</v>
      </c>
      <c r="F188" s="89" t="s">
        <v>240</v>
      </c>
      <c r="G188" s="89" t="s">
        <v>240</v>
      </c>
      <c r="H188" s="89" t="s">
        <v>240</v>
      </c>
      <c r="I188" s="89" t="s">
        <v>240</v>
      </c>
      <c r="J188" s="89" t="s">
        <v>240</v>
      </c>
      <c r="K188" s="89" t="s">
        <v>240</v>
      </c>
      <c r="L188" s="88">
        <v>16.100000000000001</v>
      </c>
      <c r="M188" s="88">
        <v>16.3</v>
      </c>
      <c r="N188" s="88">
        <v>17.7</v>
      </c>
      <c r="O188" s="88">
        <v>17.7</v>
      </c>
      <c r="P188" s="88">
        <v>18.100000000000001</v>
      </c>
      <c r="Q188" s="88">
        <v>19.7</v>
      </c>
      <c r="R188" s="89">
        <v>19</v>
      </c>
      <c r="S188" s="88">
        <v>21.6</v>
      </c>
      <c r="T188" s="88">
        <v>23.8</v>
      </c>
      <c r="U188" s="88">
        <v>24.6</v>
      </c>
      <c r="V188" s="88">
        <v>27.5</v>
      </c>
      <c r="W188" s="88">
        <v>27.3</v>
      </c>
      <c r="X188" s="88">
        <v>24.7</v>
      </c>
      <c r="Y188" s="88">
        <v>24.3</v>
      </c>
      <c r="Z188" s="88">
        <v>25.4</v>
      </c>
      <c r="AA188" s="88">
        <v>26.4</v>
      </c>
      <c r="AB188" s="88">
        <v>27.4</v>
      </c>
      <c r="AC188" s="88">
        <v>30.9</v>
      </c>
      <c r="AD188" s="88">
        <v>33.4</v>
      </c>
      <c r="AE188" s="88">
        <v>33.4</v>
      </c>
      <c r="AF188" s="88">
        <v>35.799999999999997</v>
      </c>
    </row>
    <row r="189" spans="1:32" x14ac:dyDescent="0.25">
      <c r="A189" s="87" t="s">
        <v>262</v>
      </c>
      <c r="B189" s="91" t="s">
        <v>240</v>
      </c>
      <c r="C189" s="91" t="s">
        <v>240</v>
      </c>
      <c r="D189" s="91" t="s">
        <v>240</v>
      </c>
      <c r="E189" s="91" t="s">
        <v>240</v>
      </c>
      <c r="F189" s="91" t="s">
        <v>240</v>
      </c>
      <c r="G189" s="91">
        <v>100</v>
      </c>
      <c r="H189" s="91">
        <v>100</v>
      </c>
      <c r="I189" s="91">
        <v>100</v>
      </c>
      <c r="J189" s="91">
        <v>100</v>
      </c>
      <c r="K189" s="91">
        <v>100</v>
      </c>
      <c r="L189" s="91">
        <v>100</v>
      </c>
      <c r="M189" s="91">
        <v>100</v>
      </c>
      <c r="N189" s="91">
        <v>100</v>
      </c>
      <c r="O189" s="91">
        <v>100</v>
      </c>
      <c r="P189" s="91">
        <v>100</v>
      </c>
      <c r="Q189" s="91">
        <v>100</v>
      </c>
      <c r="R189" s="91">
        <v>100</v>
      </c>
      <c r="S189" s="91">
        <v>100</v>
      </c>
      <c r="T189" s="91">
        <v>100</v>
      </c>
      <c r="U189" s="91">
        <v>100</v>
      </c>
      <c r="V189" s="91">
        <v>100</v>
      </c>
      <c r="W189" s="91">
        <v>100</v>
      </c>
      <c r="X189" s="91">
        <v>100</v>
      </c>
      <c r="Y189" s="91">
        <v>100</v>
      </c>
      <c r="Z189" s="91">
        <v>100</v>
      </c>
      <c r="AA189" s="91">
        <v>100</v>
      </c>
      <c r="AB189" s="91">
        <v>100</v>
      </c>
      <c r="AC189" s="91">
        <v>100</v>
      </c>
      <c r="AD189" s="91">
        <v>100</v>
      </c>
      <c r="AE189" s="91">
        <v>100</v>
      </c>
      <c r="AF189" s="91">
        <v>100</v>
      </c>
    </row>
    <row r="190" spans="1:32" x14ac:dyDescent="0.25">
      <c r="A190" s="87" t="s">
        <v>263</v>
      </c>
      <c r="B190" s="89" t="s">
        <v>240</v>
      </c>
      <c r="C190" s="89" t="s">
        <v>240</v>
      </c>
      <c r="D190" s="89" t="s">
        <v>240</v>
      </c>
      <c r="E190" s="89" t="s">
        <v>240</v>
      </c>
      <c r="F190" s="88">
        <v>22.7</v>
      </c>
      <c r="G190" s="88">
        <v>25.6</v>
      </c>
      <c r="H190" s="88">
        <v>25.2</v>
      </c>
      <c r="I190" s="88">
        <v>27.8</v>
      </c>
      <c r="J190" s="88">
        <v>27.8</v>
      </c>
      <c r="K190" s="88">
        <v>22.3</v>
      </c>
      <c r="L190" s="88">
        <v>20.8</v>
      </c>
      <c r="M190" s="88">
        <v>22.8</v>
      </c>
      <c r="N190" s="89">
        <v>25</v>
      </c>
      <c r="O190" s="88">
        <v>25.6</v>
      </c>
      <c r="P190" s="88">
        <v>28.8</v>
      </c>
      <c r="Q190" s="88">
        <v>30.2</v>
      </c>
      <c r="R190" s="88">
        <v>29.6</v>
      </c>
      <c r="S190" s="88">
        <v>30.4</v>
      </c>
      <c r="T190" s="88">
        <v>28.6</v>
      </c>
      <c r="U190" s="88">
        <v>22.6</v>
      </c>
      <c r="V190" s="88">
        <v>23.6</v>
      </c>
      <c r="W190" s="88">
        <v>22.2</v>
      </c>
      <c r="X190" s="88">
        <v>22.8</v>
      </c>
      <c r="Y190" s="88">
        <v>24.7</v>
      </c>
      <c r="Z190" s="88">
        <v>26.6</v>
      </c>
      <c r="AA190" s="88">
        <v>26.5</v>
      </c>
      <c r="AB190" s="88">
        <v>31.6</v>
      </c>
      <c r="AC190" s="89">
        <v>30</v>
      </c>
      <c r="AD190" s="88">
        <v>32.799999999999997</v>
      </c>
      <c r="AE190" s="88">
        <v>36.299999999999997</v>
      </c>
      <c r="AF190" s="88">
        <v>39.299999999999997</v>
      </c>
    </row>
    <row r="191" spans="1:32" x14ac:dyDescent="0.25">
      <c r="A191" s="87" t="s">
        <v>264</v>
      </c>
      <c r="B191" s="91" t="s">
        <v>240</v>
      </c>
      <c r="C191" s="91" t="s">
        <v>240</v>
      </c>
      <c r="D191" s="91" t="s">
        <v>240</v>
      </c>
      <c r="E191" s="91" t="s">
        <v>240</v>
      </c>
      <c r="F191" s="91" t="s">
        <v>240</v>
      </c>
      <c r="G191" s="90">
        <v>42.3</v>
      </c>
      <c r="H191" s="90">
        <v>42.8</v>
      </c>
      <c r="I191" s="90">
        <v>43.4</v>
      </c>
      <c r="J191" s="90">
        <v>43.7</v>
      </c>
      <c r="K191" s="90">
        <v>48.4</v>
      </c>
      <c r="L191" s="90">
        <v>48.9</v>
      </c>
      <c r="M191" s="90">
        <v>51.1</v>
      </c>
      <c r="N191" s="90">
        <v>48.5</v>
      </c>
      <c r="O191" s="90">
        <v>48.6</v>
      </c>
      <c r="P191" s="90">
        <v>50.3</v>
      </c>
      <c r="Q191" s="90">
        <v>51.9</v>
      </c>
      <c r="R191" s="90">
        <v>53.7</v>
      </c>
      <c r="S191" s="90">
        <v>53.9</v>
      </c>
      <c r="T191" s="90">
        <v>58.3</v>
      </c>
      <c r="U191" s="90">
        <v>55.3</v>
      </c>
      <c r="V191" s="90">
        <v>56.4</v>
      </c>
      <c r="W191" s="90">
        <v>56.6</v>
      </c>
      <c r="X191" s="90">
        <v>58.1</v>
      </c>
      <c r="Y191" s="90">
        <v>59.9</v>
      </c>
      <c r="Z191" s="90">
        <v>65.7</v>
      </c>
      <c r="AA191" s="90">
        <v>66.8</v>
      </c>
      <c r="AB191" s="90">
        <v>65.099999999999994</v>
      </c>
      <c r="AC191" s="90">
        <v>66.5</v>
      </c>
      <c r="AD191" s="90">
        <v>66.2</v>
      </c>
      <c r="AE191" s="90">
        <v>69.8</v>
      </c>
      <c r="AF191" s="91">
        <v>65</v>
      </c>
    </row>
    <row r="192" spans="1:32" x14ac:dyDescent="0.25">
      <c r="A192" s="87" t="s">
        <v>265</v>
      </c>
      <c r="B192" s="89" t="s">
        <v>240</v>
      </c>
      <c r="C192" s="89" t="s">
        <v>240</v>
      </c>
      <c r="D192" s="89" t="s">
        <v>240</v>
      </c>
      <c r="E192" s="89" t="s">
        <v>240</v>
      </c>
      <c r="F192" s="89" t="s">
        <v>240</v>
      </c>
      <c r="G192" s="89" t="s">
        <v>240</v>
      </c>
      <c r="H192" s="89" t="s">
        <v>240</v>
      </c>
      <c r="I192" s="89" t="s">
        <v>240</v>
      </c>
      <c r="J192" s="88">
        <v>80.3</v>
      </c>
      <c r="K192" s="88">
        <v>80.7</v>
      </c>
      <c r="L192" s="88">
        <v>82.7</v>
      </c>
      <c r="M192" s="88">
        <v>83.3</v>
      </c>
      <c r="N192" s="88">
        <v>83.3</v>
      </c>
      <c r="O192" s="88">
        <v>84.8</v>
      </c>
      <c r="P192" s="88">
        <v>86.7</v>
      </c>
      <c r="Q192" s="88">
        <v>88.4</v>
      </c>
      <c r="R192" s="88">
        <v>89.9</v>
      </c>
      <c r="S192" s="88">
        <v>90.5</v>
      </c>
      <c r="T192" s="88">
        <v>89.3</v>
      </c>
      <c r="U192" s="88">
        <v>87.7</v>
      </c>
      <c r="V192" s="88">
        <v>88.9</v>
      </c>
      <c r="W192" s="88">
        <v>89.4</v>
      </c>
      <c r="X192" s="88">
        <v>88.4</v>
      </c>
      <c r="Y192" s="88">
        <v>88.4</v>
      </c>
      <c r="Z192" s="88">
        <v>88.1</v>
      </c>
      <c r="AA192" s="88">
        <v>89.8</v>
      </c>
      <c r="AB192" s="88">
        <v>89.5</v>
      </c>
      <c r="AC192" s="88">
        <v>90.2</v>
      </c>
      <c r="AD192" s="88">
        <v>91.8</v>
      </c>
      <c r="AE192" s="88">
        <v>91.3</v>
      </c>
      <c r="AF192" s="88">
        <v>93.5</v>
      </c>
    </row>
    <row r="193" spans="1:32" x14ac:dyDescent="0.25">
      <c r="A193" s="87" t="s">
        <v>266</v>
      </c>
      <c r="B193" s="91" t="s">
        <v>240</v>
      </c>
      <c r="C193" s="91" t="s">
        <v>240</v>
      </c>
      <c r="D193" s="91" t="s">
        <v>240</v>
      </c>
      <c r="E193" s="91" t="s">
        <v>240</v>
      </c>
      <c r="F193" s="91" t="s">
        <v>240</v>
      </c>
      <c r="G193" s="91" t="s">
        <v>240</v>
      </c>
      <c r="H193" s="91" t="s">
        <v>240</v>
      </c>
      <c r="I193" s="91" t="s">
        <v>240</v>
      </c>
      <c r="J193" s="91" t="s">
        <v>240</v>
      </c>
      <c r="K193" s="91" t="s">
        <v>240</v>
      </c>
      <c r="L193" s="90">
        <v>84.8</v>
      </c>
      <c r="M193" s="90">
        <v>78.8</v>
      </c>
      <c r="N193" s="90">
        <v>74.3</v>
      </c>
      <c r="O193" s="90">
        <v>80.7</v>
      </c>
      <c r="P193" s="90">
        <v>89.8</v>
      </c>
      <c r="Q193" s="90">
        <v>74.2</v>
      </c>
      <c r="R193" s="90">
        <v>70.400000000000006</v>
      </c>
      <c r="S193" s="91">
        <v>88</v>
      </c>
      <c r="T193" s="90">
        <v>85.3</v>
      </c>
      <c r="U193" s="90">
        <v>75.5</v>
      </c>
      <c r="V193" s="90">
        <v>77.7</v>
      </c>
      <c r="W193" s="90">
        <v>80.099999999999994</v>
      </c>
      <c r="X193" s="90">
        <v>84.6</v>
      </c>
      <c r="Y193" s="90">
        <v>78.7</v>
      </c>
      <c r="Z193" s="90">
        <v>79.7</v>
      </c>
      <c r="AA193" s="90">
        <v>86.4</v>
      </c>
      <c r="AB193" s="90">
        <v>88.8</v>
      </c>
      <c r="AC193" s="90">
        <v>88.3</v>
      </c>
      <c r="AD193" s="91">
        <v>79</v>
      </c>
      <c r="AE193" s="90">
        <v>85.9</v>
      </c>
      <c r="AF193" s="91">
        <v>90</v>
      </c>
    </row>
    <row r="194" spans="1:32" x14ac:dyDescent="0.25">
      <c r="A194" s="87" t="s">
        <v>267</v>
      </c>
      <c r="B194" s="89" t="s">
        <v>240</v>
      </c>
      <c r="C194" s="89" t="s">
        <v>240</v>
      </c>
      <c r="D194" s="89" t="s">
        <v>240</v>
      </c>
      <c r="E194" s="89" t="s">
        <v>240</v>
      </c>
      <c r="F194" s="89" t="s">
        <v>240</v>
      </c>
      <c r="G194" s="89" t="s">
        <v>240</v>
      </c>
      <c r="H194" s="89" t="s">
        <v>240</v>
      </c>
      <c r="I194" s="89" t="s">
        <v>240</v>
      </c>
      <c r="J194" s="88">
        <v>99.1</v>
      </c>
      <c r="K194" s="88">
        <v>96.3</v>
      </c>
      <c r="L194" s="89">
        <v>98</v>
      </c>
      <c r="M194" s="88">
        <v>96.6</v>
      </c>
      <c r="N194" s="88">
        <v>95.9</v>
      </c>
      <c r="O194" s="88">
        <v>96.7</v>
      </c>
      <c r="P194" s="88">
        <v>97.6</v>
      </c>
      <c r="Q194" s="88">
        <v>97.3</v>
      </c>
      <c r="R194" s="88">
        <v>96.1</v>
      </c>
      <c r="S194" s="88">
        <v>97.6</v>
      </c>
      <c r="T194" s="88">
        <v>97.3</v>
      </c>
      <c r="U194" s="88">
        <v>97.1</v>
      </c>
      <c r="V194" s="88">
        <v>97.3</v>
      </c>
      <c r="W194" s="88">
        <v>96.9</v>
      </c>
      <c r="X194" s="88">
        <v>97.7</v>
      </c>
      <c r="Y194" s="88">
        <v>96.3</v>
      </c>
      <c r="Z194" s="88">
        <v>96.9</v>
      </c>
      <c r="AA194" s="88">
        <v>98.1</v>
      </c>
      <c r="AB194" s="88">
        <v>97.7</v>
      </c>
      <c r="AC194" s="88">
        <v>97.9</v>
      </c>
      <c r="AD194" s="88">
        <v>97.4</v>
      </c>
      <c r="AE194" s="88">
        <v>97.6</v>
      </c>
      <c r="AF194" s="88">
        <v>97.8</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6"/>
  <sheetViews>
    <sheetView workbookViewId="0">
      <selection activeCell="L150" sqref="L150"/>
    </sheetView>
  </sheetViews>
  <sheetFormatPr defaultColWidth="9.140625" defaultRowHeight="15" x14ac:dyDescent="0.25"/>
  <cols>
    <col min="1" max="1" width="19" bestFit="1" customWidth="1"/>
    <col min="2" max="2" width="40.28515625" bestFit="1" customWidth="1"/>
    <col min="3" max="3" width="12.42578125" customWidth="1"/>
    <col min="4" max="4" width="11.28515625" customWidth="1"/>
    <col min="5" max="5" width="10.42578125" customWidth="1"/>
  </cols>
  <sheetData>
    <row r="2" spans="1:13" ht="60" customHeight="1" x14ac:dyDescent="0.25">
      <c r="A2" s="94" t="s">
        <v>194</v>
      </c>
      <c r="B2" s="274" t="s">
        <v>310</v>
      </c>
      <c r="C2" s="274"/>
      <c r="D2" s="274"/>
      <c r="E2" s="274"/>
    </row>
    <row r="3" spans="1:13" x14ac:dyDescent="0.25">
      <c r="A3" s="95"/>
      <c r="B3" s="96"/>
      <c r="C3" s="96"/>
      <c r="D3" s="96"/>
      <c r="E3" s="96"/>
    </row>
    <row r="4" spans="1:13" ht="195.75" customHeight="1" x14ac:dyDescent="0.25">
      <c r="A4" s="94" t="s">
        <v>195</v>
      </c>
      <c r="B4" s="274" t="s">
        <v>311</v>
      </c>
      <c r="C4" s="274"/>
      <c r="D4" s="274"/>
      <c r="E4" s="274"/>
    </row>
    <row r="5" spans="1:13" x14ac:dyDescent="0.25">
      <c r="A5" s="95"/>
      <c r="B5" s="96"/>
      <c r="C5" s="96"/>
      <c r="D5" s="96"/>
      <c r="E5" s="96"/>
    </row>
    <row r="6" spans="1:13" ht="45" customHeight="1" x14ac:dyDescent="0.25">
      <c r="A6" s="162" t="s">
        <v>312</v>
      </c>
      <c r="B6" s="275" t="s">
        <v>313</v>
      </c>
      <c r="C6" s="275"/>
      <c r="D6" s="275"/>
      <c r="E6" s="275"/>
    </row>
    <row r="7" spans="1:13" ht="45" customHeight="1" x14ac:dyDescent="0.25">
      <c r="A7" s="163"/>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2</v>
      </c>
      <c r="F12" s="102">
        <v>2</v>
      </c>
      <c r="G12" s="102">
        <v>1</v>
      </c>
      <c r="H12" s="102">
        <v>1</v>
      </c>
      <c r="I12" s="102">
        <v>1</v>
      </c>
      <c r="J12" s="102">
        <v>1</v>
      </c>
      <c r="K12" s="102">
        <v>1</v>
      </c>
      <c r="L12" s="102">
        <v>1</v>
      </c>
      <c r="M12" s="102">
        <v>2</v>
      </c>
    </row>
    <row r="13" spans="1:13" x14ac:dyDescent="0.25">
      <c r="A13" s="83"/>
      <c r="B13" s="82"/>
    </row>
    <row r="14" spans="1:13" x14ac:dyDescent="0.25">
      <c r="A14" s="83" t="s">
        <v>218</v>
      </c>
      <c r="B14" s="82" t="s">
        <v>314</v>
      </c>
    </row>
    <row r="15" spans="1:13" x14ac:dyDescent="0.25">
      <c r="A15" s="83" t="s">
        <v>219</v>
      </c>
      <c r="B15" s="82"/>
    </row>
    <row r="16" spans="1:13" x14ac:dyDescent="0.25">
      <c r="A16" s="83" t="s">
        <v>221</v>
      </c>
      <c r="B16" s="82"/>
    </row>
    <row r="17" spans="1:9" x14ac:dyDescent="0.25">
      <c r="A17" s="83" t="s">
        <v>222</v>
      </c>
      <c r="B17" s="82" t="s">
        <v>315</v>
      </c>
    </row>
    <row r="18" spans="1:9" x14ac:dyDescent="0.25">
      <c r="A18" s="83"/>
      <c r="B18" s="82"/>
    </row>
    <row r="19" spans="1:9" ht="75.75" x14ac:dyDescent="0.25">
      <c r="A19" s="239" t="s">
        <v>316</v>
      </c>
      <c r="B19" s="166" t="s">
        <v>317</v>
      </c>
      <c r="C19" s="240" t="s">
        <v>318</v>
      </c>
      <c r="D19" s="166" t="s">
        <v>319</v>
      </c>
      <c r="E19" s="166" t="s">
        <v>320</v>
      </c>
      <c r="F19" s="167" t="s">
        <v>321</v>
      </c>
      <c r="G19" s="166" t="s">
        <v>322</v>
      </c>
      <c r="H19" s="166" t="s">
        <v>323</v>
      </c>
      <c r="I19" s="168" t="s">
        <v>324</v>
      </c>
    </row>
    <row r="20" spans="1:9" ht="15" customHeight="1" x14ac:dyDescent="0.25">
      <c r="A20" s="241">
        <v>94</v>
      </c>
      <c r="B20" s="181" t="s">
        <v>325</v>
      </c>
      <c r="C20" s="170">
        <v>43.2</v>
      </c>
      <c r="D20" s="171">
        <v>3.5999999999999997E-2</v>
      </c>
      <c r="E20" s="172" t="s">
        <v>326</v>
      </c>
      <c r="F20" s="173">
        <v>1.2999999999999999E-3</v>
      </c>
      <c r="G20" s="174">
        <v>0.02</v>
      </c>
      <c r="H20" s="175">
        <v>122</v>
      </c>
      <c r="I20" s="176">
        <v>28</v>
      </c>
    </row>
    <row r="21" spans="1:9" x14ac:dyDescent="0.25">
      <c r="A21" s="241">
        <v>129</v>
      </c>
      <c r="B21" s="169" t="s">
        <v>327</v>
      </c>
      <c r="C21" s="170">
        <v>31.3</v>
      </c>
      <c r="D21" s="171">
        <v>6.9000000000000006E-2</v>
      </c>
      <c r="E21" s="172" t="s">
        <v>328</v>
      </c>
      <c r="F21" s="177"/>
      <c r="G21" s="174">
        <v>0</v>
      </c>
      <c r="H21" s="175">
        <v>140</v>
      </c>
      <c r="I21" s="176">
        <v>11</v>
      </c>
    </row>
    <row r="22" spans="1:9" x14ac:dyDescent="0.25">
      <c r="A22" s="241">
        <v>56</v>
      </c>
      <c r="B22" s="169" t="s">
        <v>329</v>
      </c>
      <c r="C22" s="170">
        <v>58.4</v>
      </c>
      <c r="D22" s="171">
        <v>0.14099999999999999</v>
      </c>
      <c r="E22" s="172" t="s">
        <v>330</v>
      </c>
      <c r="F22" s="173">
        <v>1.7399999999999999E-2</v>
      </c>
      <c r="G22" s="174">
        <v>0.53</v>
      </c>
      <c r="H22" s="175">
        <v>53</v>
      </c>
      <c r="I22" s="176">
        <v>-3</v>
      </c>
    </row>
    <row r="23" spans="1:9" x14ac:dyDescent="0.25">
      <c r="A23" s="241">
        <v>136</v>
      </c>
      <c r="B23" s="169" t="s">
        <v>331</v>
      </c>
      <c r="C23" s="170">
        <v>28.1</v>
      </c>
      <c r="D23" s="171">
        <v>4.2999999999999997E-2</v>
      </c>
      <c r="E23" s="172" t="s">
        <v>332</v>
      </c>
      <c r="F23" s="173">
        <v>0</v>
      </c>
      <c r="G23" s="174">
        <v>0</v>
      </c>
      <c r="H23" s="175">
        <v>155</v>
      </c>
      <c r="I23" s="176">
        <v>19</v>
      </c>
    </row>
    <row r="24" spans="1:9" x14ac:dyDescent="0.25">
      <c r="A24" s="241">
        <v>133</v>
      </c>
      <c r="B24" s="169" t="s">
        <v>333</v>
      </c>
      <c r="C24" s="170">
        <v>29.9</v>
      </c>
      <c r="D24" s="171">
        <v>2.1000000000000001E-2</v>
      </c>
      <c r="E24" s="172" t="s">
        <v>334</v>
      </c>
      <c r="F24" s="173">
        <v>1E-3</v>
      </c>
      <c r="G24" s="174">
        <v>0.01</v>
      </c>
      <c r="H24" s="175">
        <v>134</v>
      </c>
      <c r="I24" s="176">
        <v>1</v>
      </c>
    </row>
    <row r="25" spans="1:9" x14ac:dyDescent="0.25">
      <c r="A25" s="241">
        <v>155</v>
      </c>
      <c r="B25" s="169" t="s">
        <v>335</v>
      </c>
      <c r="C25" s="170">
        <v>19.5</v>
      </c>
      <c r="D25" s="171">
        <v>1.7999999999999999E-2</v>
      </c>
      <c r="E25" s="172" t="s">
        <v>336</v>
      </c>
      <c r="F25" s="173">
        <v>1E-4</v>
      </c>
      <c r="G25" s="174">
        <v>0</v>
      </c>
      <c r="H25" s="175">
        <v>141</v>
      </c>
      <c r="I25" s="176">
        <v>-14</v>
      </c>
    </row>
    <row r="26" spans="1:9" x14ac:dyDescent="0.25">
      <c r="A26" s="241">
        <v>158</v>
      </c>
      <c r="B26" s="169" t="s">
        <v>337</v>
      </c>
      <c r="C26" s="170">
        <v>19.100000000000001</v>
      </c>
      <c r="D26" s="171">
        <v>1.6E-2</v>
      </c>
      <c r="E26" s="178" t="s">
        <v>338</v>
      </c>
      <c r="F26" s="173">
        <v>0</v>
      </c>
      <c r="G26" s="174">
        <v>0</v>
      </c>
      <c r="H26" s="175">
        <v>145</v>
      </c>
      <c r="I26" s="176">
        <v>-13</v>
      </c>
    </row>
    <row r="27" spans="1:9" x14ac:dyDescent="0.25">
      <c r="A27" s="241">
        <v>131</v>
      </c>
      <c r="B27" s="169" t="s">
        <v>339</v>
      </c>
      <c r="C27" s="170">
        <v>30.8</v>
      </c>
      <c r="D27" s="171">
        <v>3.4000000000000002E-2</v>
      </c>
      <c r="E27" s="178" t="s">
        <v>340</v>
      </c>
      <c r="F27" s="177"/>
      <c r="G27" s="174">
        <v>0</v>
      </c>
      <c r="H27" s="175">
        <v>99</v>
      </c>
      <c r="I27" s="176">
        <v>-32</v>
      </c>
    </row>
    <row r="28" spans="1:9" x14ac:dyDescent="0.25">
      <c r="A28" s="241">
        <v>54</v>
      </c>
      <c r="B28" s="169" t="s">
        <v>341</v>
      </c>
      <c r="C28" s="170">
        <v>59.4</v>
      </c>
      <c r="D28" s="171">
        <v>6.3E-2</v>
      </c>
      <c r="E28" s="178" t="s">
        <v>342</v>
      </c>
      <c r="F28" s="173">
        <v>6.0000000000000001E-3</v>
      </c>
      <c r="G28" s="174">
        <v>0.31</v>
      </c>
      <c r="H28" s="175">
        <v>55</v>
      </c>
      <c r="I28" s="176">
        <v>1</v>
      </c>
    </row>
    <row r="29" spans="1:9" x14ac:dyDescent="0.25">
      <c r="A29" s="241">
        <v>116</v>
      </c>
      <c r="B29" s="169" t="s">
        <v>343</v>
      </c>
      <c r="C29" s="170">
        <v>35.6</v>
      </c>
      <c r="D29" s="171">
        <v>2.5000000000000001E-2</v>
      </c>
      <c r="E29" s="172" t="s">
        <v>344</v>
      </c>
      <c r="F29" s="173">
        <v>1E-4</v>
      </c>
      <c r="G29" s="174">
        <v>0</v>
      </c>
      <c r="H29" s="175">
        <v>127</v>
      </c>
      <c r="I29" s="176">
        <v>11</v>
      </c>
    </row>
    <row r="30" spans="1:9" x14ac:dyDescent="0.25">
      <c r="A30" s="241">
        <v>126</v>
      </c>
      <c r="B30" s="169" t="s">
        <v>345</v>
      </c>
      <c r="C30" s="170">
        <v>32.4</v>
      </c>
      <c r="D30" s="171">
        <v>2.9000000000000001E-2</v>
      </c>
      <c r="E30" s="172" t="s">
        <v>346</v>
      </c>
      <c r="F30" s="173">
        <v>4.8999999999999998E-3</v>
      </c>
      <c r="G30" s="174">
        <v>0</v>
      </c>
      <c r="H30" s="175">
        <v>118</v>
      </c>
      <c r="I30" s="176">
        <v>-8</v>
      </c>
    </row>
    <row r="31" spans="1:9" x14ac:dyDescent="0.25">
      <c r="A31" s="241">
        <v>44</v>
      </c>
      <c r="B31" s="169" t="s">
        <v>347</v>
      </c>
      <c r="C31" s="170">
        <v>63.8</v>
      </c>
      <c r="D31" s="171">
        <v>9.0999999999999998E-2</v>
      </c>
      <c r="E31" s="178" t="s">
        <v>348</v>
      </c>
      <c r="F31" s="173">
        <v>1.03E-2</v>
      </c>
      <c r="G31" s="174">
        <v>0.08</v>
      </c>
      <c r="H31" s="175">
        <v>64</v>
      </c>
      <c r="I31" s="176">
        <v>20</v>
      </c>
    </row>
    <row r="32" spans="1:9" x14ac:dyDescent="0.25">
      <c r="A32" s="241">
        <v>141</v>
      </c>
      <c r="B32" s="169" t="s">
        <v>349</v>
      </c>
      <c r="C32" s="170">
        <v>24.9</v>
      </c>
      <c r="D32" s="171">
        <v>1.6E-2</v>
      </c>
      <c r="E32" s="172" t="s">
        <v>350</v>
      </c>
      <c r="F32" s="173">
        <v>0</v>
      </c>
      <c r="G32" s="174">
        <v>0</v>
      </c>
      <c r="H32" s="175">
        <v>120</v>
      </c>
      <c r="I32" s="176">
        <v>-21</v>
      </c>
    </row>
    <row r="33" spans="1:9" x14ac:dyDescent="0.25">
      <c r="A33" s="241">
        <v>115</v>
      </c>
      <c r="B33" s="169" t="s">
        <v>351</v>
      </c>
      <c r="C33" s="170">
        <v>35.9</v>
      </c>
      <c r="D33" s="171">
        <v>1.0999999999999999E-2</v>
      </c>
      <c r="E33" s="172" t="s">
        <v>350</v>
      </c>
      <c r="F33" s="173">
        <v>1E-3</v>
      </c>
      <c r="G33" s="174">
        <v>0.03</v>
      </c>
      <c r="H33" s="175">
        <v>125</v>
      </c>
      <c r="I33" s="176">
        <v>10</v>
      </c>
    </row>
    <row r="34" spans="1:9" x14ac:dyDescent="0.25">
      <c r="A34" s="241">
        <v>145</v>
      </c>
      <c r="B34" s="169" t="s">
        <v>352</v>
      </c>
      <c r="C34" s="170">
        <v>23.7</v>
      </c>
      <c r="D34" s="171">
        <v>2.8000000000000001E-2</v>
      </c>
      <c r="E34" s="172" t="s">
        <v>353</v>
      </c>
      <c r="F34" s="173">
        <v>1E-4</v>
      </c>
      <c r="G34" s="174">
        <v>0</v>
      </c>
      <c r="H34" s="175">
        <v>147</v>
      </c>
      <c r="I34" s="176">
        <v>2</v>
      </c>
    </row>
    <row r="35" spans="1:9" x14ac:dyDescent="0.25">
      <c r="A35" s="241">
        <v>157</v>
      </c>
      <c r="B35" s="169" t="s">
        <v>354</v>
      </c>
      <c r="C35" s="170">
        <v>19.3</v>
      </c>
      <c r="D35" s="171">
        <v>3.9E-2</v>
      </c>
      <c r="E35" s="172" t="s">
        <v>355</v>
      </c>
      <c r="F35" s="173">
        <v>0</v>
      </c>
      <c r="G35" s="174">
        <v>0</v>
      </c>
      <c r="H35" s="175">
        <v>170</v>
      </c>
      <c r="I35" s="176">
        <v>13</v>
      </c>
    </row>
    <row r="36" spans="1:9" x14ac:dyDescent="0.25">
      <c r="A36" s="241">
        <v>147</v>
      </c>
      <c r="B36" s="169" t="s">
        <v>356</v>
      </c>
      <c r="C36" s="170">
        <v>23.2</v>
      </c>
      <c r="D36" s="171">
        <v>2.1999999999999999E-2</v>
      </c>
      <c r="E36" s="178" t="s">
        <v>342</v>
      </c>
      <c r="F36" s="173">
        <v>0</v>
      </c>
      <c r="G36" s="174">
        <v>0</v>
      </c>
      <c r="H36" s="175">
        <v>169</v>
      </c>
      <c r="I36" s="176">
        <v>22</v>
      </c>
    </row>
    <row r="37" spans="1:9" x14ac:dyDescent="0.25">
      <c r="A37" s="241">
        <v>139</v>
      </c>
      <c r="B37" s="169" t="s">
        <v>357</v>
      </c>
      <c r="C37" s="170">
        <v>25.4</v>
      </c>
      <c r="D37" s="171">
        <v>6.7000000000000004E-2</v>
      </c>
      <c r="E37" s="172" t="s">
        <v>326</v>
      </c>
      <c r="F37" s="173">
        <v>0</v>
      </c>
      <c r="G37" s="174">
        <v>0</v>
      </c>
      <c r="H37" s="175">
        <v>124</v>
      </c>
      <c r="I37" s="176">
        <v>-15</v>
      </c>
    </row>
    <row r="38" spans="1:9" x14ac:dyDescent="0.25">
      <c r="A38" s="241">
        <v>162</v>
      </c>
      <c r="B38" s="169" t="s">
        <v>358</v>
      </c>
      <c r="C38" s="170">
        <v>18.5</v>
      </c>
      <c r="D38" s="171">
        <v>1.2E-2</v>
      </c>
      <c r="E38" s="178" t="s">
        <v>359</v>
      </c>
      <c r="F38" s="173">
        <v>0</v>
      </c>
      <c r="G38" s="174">
        <v>0</v>
      </c>
      <c r="H38" s="172" t="s">
        <v>360</v>
      </c>
      <c r="I38" s="179" t="s">
        <v>360</v>
      </c>
    </row>
    <row r="39" spans="1:9" x14ac:dyDescent="0.25">
      <c r="A39" s="241">
        <v>132</v>
      </c>
      <c r="B39" s="169" t="s">
        <v>361</v>
      </c>
      <c r="C39" s="170">
        <v>30.5</v>
      </c>
      <c r="D39" s="171">
        <v>0.03</v>
      </c>
      <c r="E39" s="178" t="s">
        <v>362</v>
      </c>
      <c r="F39" s="173">
        <v>5.0000000000000001E-4</v>
      </c>
      <c r="G39" s="174">
        <v>0</v>
      </c>
      <c r="H39" s="175">
        <v>152</v>
      </c>
      <c r="I39" s="176">
        <v>20</v>
      </c>
    </row>
    <row r="40" spans="1:9" x14ac:dyDescent="0.25">
      <c r="A40" s="241">
        <v>69</v>
      </c>
      <c r="B40" s="169" t="s">
        <v>363</v>
      </c>
      <c r="C40" s="170">
        <v>51.8</v>
      </c>
      <c r="D40" s="171">
        <v>4.2000000000000003E-2</v>
      </c>
      <c r="E40" s="172" t="s">
        <v>364</v>
      </c>
      <c r="F40" s="173">
        <v>2.0199999999999999E-2</v>
      </c>
      <c r="G40" s="174">
        <v>0.4</v>
      </c>
      <c r="H40" s="175">
        <v>82</v>
      </c>
      <c r="I40" s="176">
        <v>13</v>
      </c>
    </row>
    <row r="41" spans="1:9" x14ac:dyDescent="0.25">
      <c r="A41" s="241">
        <v>95</v>
      </c>
      <c r="B41" s="169" t="s">
        <v>365</v>
      </c>
      <c r="C41" s="170">
        <v>42.7</v>
      </c>
      <c r="D41" s="171">
        <v>2.7E-2</v>
      </c>
      <c r="E41" s="172" t="s">
        <v>366</v>
      </c>
      <c r="F41" s="173">
        <v>3.0000000000000001E-3</v>
      </c>
      <c r="G41" s="174">
        <v>0.05</v>
      </c>
      <c r="H41" s="175">
        <v>111</v>
      </c>
      <c r="I41" s="176">
        <v>16</v>
      </c>
    </row>
    <row r="42" spans="1:9" x14ac:dyDescent="0.25">
      <c r="A42" s="241">
        <v>121</v>
      </c>
      <c r="B42" s="169" t="s">
        <v>367</v>
      </c>
      <c r="C42" s="170">
        <v>34.299999999999997</v>
      </c>
      <c r="D42" s="171">
        <v>2.1999999999999999E-2</v>
      </c>
      <c r="E42" s="172" t="s">
        <v>368</v>
      </c>
      <c r="F42" s="173">
        <v>2.0000000000000001E-4</v>
      </c>
      <c r="G42" s="174">
        <v>0.03</v>
      </c>
      <c r="H42" s="175">
        <v>115</v>
      </c>
      <c r="I42" s="176">
        <v>-6</v>
      </c>
    </row>
    <row r="43" spans="1:9" x14ac:dyDescent="0.25">
      <c r="A43" s="241">
        <v>112</v>
      </c>
      <c r="B43" s="169" t="s">
        <v>369</v>
      </c>
      <c r="C43" s="170">
        <v>37.200000000000003</v>
      </c>
      <c r="D43" s="171">
        <v>2.3E-2</v>
      </c>
      <c r="E43" s="172" t="s">
        <v>326</v>
      </c>
      <c r="F43" s="173">
        <v>2.0000000000000001E-4</v>
      </c>
      <c r="G43" s="174">
        <v>0.01</v>
      </c>
      <c r="H43" s="175">
        <v>139</v>
      </c>
      <c r="I43" s="176">
        <v>27</v>
      </c>
    </row>
    <row r="44" spans="1:9" x14ac:dyDescent="0.25">
      <c r="A44" s="241">
        <v>152</v>
      </c>
      <c r="B44" s="169" t="s">
        <v>370</v>
      </c>
      <c r="C44" s="170">
        <v>20.8</v>
      </c>
      <c r="D44" s="171">
        <v>3.5999999999999997E-2</v>
      </c>
      <c r="E44" s="172" t="s">
        <v>350</v>
      </c>
      <c r="F44" s="173">
        <v>0</v>
      </c>
      <c r="G44" s="174">
        <v>0</v>
      </c>
      <c r="H44" s="175">
        <v>156</v>
      </c>
      <c r="I44" s="176">
        <v>4</v>
      </c>
    </row>
    <row r="45" spans="1:9" x14ac:dyDescent="0.25">
      <c r="A45" s="241">
        <v>85</v>
      </c>
      <c r="B45" s="169" t="s">
        <v>371</v>
      </c>
      <c r="C45" s="170">
        <v>47.9</v>
      </c>
      <c r="D45" s="171">
        <v>4.2000000000000003E-2</v>
      </c>
      <c r="E45" s="172" t="s">
        <v>372</v>
      </c>
      <c r="F45" s="173">
        <v>1.5E-3</v>
      </c>
      <c r="G45" s="174">
        <v>7.0000000000000007E-2</v>
      </c>
      <c r="H45" s="175">
        <v>104</v>
      </c>
      <c r="I45" s="176">
        <v>19</v>
      </c>
    </row>
    <row r="46" spans="1:9" x14ac:dyDescent="0.25">
      <c r="A46" s="241">
        <v>64</v>
      </c>
      <c r="B46" s="169" t="s">
        <v>373</v>
      </c>
      <c r="C46" s="170">
        <v>54.7</v>
      </c>
      <c r="D46" s="171">
        <v>0.05</v>
      </c>
      <c r="E46" s="172" t="s">
        <v>344</v>
      </c>
      <c r="F46" s="173">
        <v>6.7999999999999996E-3</v>
      </c>
      <c r="G46" s="174">
        <v>0.33</v>
      </c>
      <c r="H46" s="175">
        <v>84</v>
      </c>
      <c r="I46" s="176">
        <v>20</v>
      </c>
    </row>
    <row r="49" spans="1:9" ht="82.5" customHeight="1" x14ac:dyDescent="0.25">
      <c r="A49" s="164" t="s">
        <v>374</v>
      </c>
      <c r="B49" s="164" t="s">
        <v>375</v>
      </c>
      <c r="C49" s="164" t="s">
        <v>376</v>
      </c>
      <c r="D49" s="164" t="s">
        <v>377</v>
      </c>
      <c r="E49" s="164" t="s">
        <v>378</v>
      </c>
      <c r="F49" s="164" t="s">
        <v>379</v>
      </c>
      <c r="G49" s="164" t="s">
        <v>380</v>
      </c>
      <c r="H49" s="164" t="s">
        <v>381</v>
      </c>
      <c r="I49" s="165" t="s">
        <v>382</v>
      </c>
    </row>
    <row r="50" spans="1:9" x14ac:dyDescent="0.25">
      <c r="A50" s="182">
        <v>122</v>
      </c>
      <c r="B50" s="242" t="s">
        <v>260</v>
      </c>
      <c r="C50" s="243">
        <v>35.5</v>
      </c>
      <c r="D50" s="244">
        <v>3.5000000000000003E-2</v>
      </c>
      <c r="E50" s="245" t="s">
        <v>383</v>
      </c>
      <c r="F50" s="246">
        <v>4.0000000000000002E-4</v>
      </c>
      <c r="G50" s="247">
        <v>0.01</v>
      </c>
      <c r="H50" s="248">
        <v>108</v>
      </c>
      <c r="I50" s="248">
        <v>-14</v>
      </c>
    </row>
    <row r="51" spans="1:9" x14ac:dyDescent="0.25">
      <c r="A51" s="182">
        <v>140</v>
      </c>
      <c r="B51" s="242" t="s">
        <v>241</v>
      </c>
      <c r="C51" s="243">
        <v>29.7</v>
      </c>
      <c r="D51" s="244">
        <v>7.0000000000000007E-2</v>
      </c>
      <c r="E51" s="245" t="s">
        <v>384</v>
      </c>
      <c r="F51" s="245" t="s">
        <v>55</v>
      </c>
      <c r="G51" s="247">
        <v>0</v>
      </c>
      <c r="H51" s="248">
        <v>99</v>
      </c>
      <c r="I51" s="248">
        <v>-41</v>
      </c>
    </row>
    <row r="52" spans="1:9" x14ac:dyDescent="0.25">
      <c r="A52" s="182">
        <v>53</v>
      </c>
      <c r="B52" s="242" t="s">
        <v>242</v>
      </c>
      <c r="C52" s="243">
        <v>58.1</v>
      </c>
      <c r="D52" s="244">
        <v>0.11600000000000001</v>
      </c>
      <c r="E52" s="245" t="s">
        <v>385</v>
      </c>
      <c r="F52" s="246">
        <v>6.9000000000000006E-2</v>
      </c>
      <c r="G52" s="247">
        <v>1</v>
      </c>
      <c r="H52" s="248">
        <v>53</v>
      </c>
      <c r="I52" s="248">
        <v>0</v>
      </c>
    </row>
    <row r="53" spans="1:9" x14ac:dyDescent="0.25">
      <c r="A53" s="182">
        <v>155</v>
      </c>
      <c r="B53" s="242" t="s">
        <v>251</v>
      </c>
      <c r="C53" s="243">
        <v>23.8</v>
      </c>
      <c r="D53" s="244">
        <v>3.2000000000000001E-2</v>
      </c>
      <c r="E53" s="245" t="s">
        <v>386</v>
      </c>
      <c r="F53" s="246">
        <v>0</v>
      </c>
      <c r="G53" s="247">
        <v>0</v>
      </c>
      <c r="H53" s="248">
        <v>132</v>
      </c>
      <c r="I53" s="248">
        <v>-23</v>
      </c>
    </row>
    <row r="54" spans="1:9" x14ac:dyDescent="0.25">
      <c r="A54" s="182">
        <v>134</v>
      </c>
      <c r="B54" s="242" t="s">
        <v>253</v>
      </c>
      <c r="C54" s="243">
        <v>32.4</v>
      </c>
      <c r="D54" s="244">
        <v>3.6999999999999998E-2</v>
      </c>
      <c r="E54" s="245" t="s">
        <v>387</v>
      </c>
      <c r="F54" s="246">
        <v>1.5E-3</v>
      </c>
      <c r="G54" s="247">
        <v>0.03</v>
      </c>
      <c r="H54" s="248">
        <v>60</v>
      </c>
      <c r="I54" s="248">
        <v>-74</v>
      </c>
    </row>
    <row r="55" spans="1:9" x14ac:dyDescent="0.25">
      <c r="A55" s="182">
        <v>141</v>
      </c>
      <c r="B55" s="242" t="s">
        <v>388</v>
      </c>
      <c r="C55" s="243">
        <v>29.5</v>
      </c>
      <c r="D55" s="244">
        <v>1.7999999999999999E-2</v>
      </c>
      <c r="E55" s="245" t="s">
        <v>389</v>
      </c>
      <c r="F55" s="246">
        <v>2.01E-2</v>
      </c>
      <c r="G55" s="247">
        <v>0</v>
      </c>
      <c r="H55" s="248">
        <v>140</v>
      </c>
      <c r="I55" s="248">
        <v>-1</v>
      </c>
    </row>
    <row r="56" spans="1:9" x14ac:dyDescent="0.25">
      <c r="A56" s="182">
        <v>145</v>
      </c>
      <c r="B56" s="242" t="s">
        <v>244</v>
      </c>
      <c r="C56" s="243">
        <v>26.1</v>
      </c>
      <c r="D56" s="244">
        <v>1.2999999999999999E-2</v>
      </c>
      <c r="E56" s="245" t="s">
        <v>390</v>
      </c>
      <c r="F56" s="246">
        <v>0</v>
      </c>
      <c r="G56" s="247">
        <v>0</v>
      </c>
      <c r="H56" s="248">
        <v>142</v>
      </c>
      <c r="I56" s="248">
        <v>-3</v>
      </c>
    </row>
    <row r="57" spans="1:9" x14ac:dyDescent="0.25">
      <c r="A57" s="182">
        <v>99</v>
      </c>
      <c r="B57" s="242" t="s">
        <v>246</v>
      </c>
      <c r="C57" s="243">
        <v>42.4</v>
      </c>
      <c r="D57" s="244">
        <v>5.7000000000000002E-2</v>
      </c>
      <c r="E57" s="245" t="s">
        <v>391</v>
      </c>
      <c r="F57" s="245" t="s">
        <v>55</v>
      </c>
      <c r="G57" s="247">
        <v>0</v>
      </c>
      <c r="H57" s="248">
        <v>148</v>
      </c>
      <c r="I57" s="248">
        <v>49</v>
      </c>
    </row>
    <row r="58" spans="1:9" x14ac:dyDescent="0.25">
      <c r="A58" s="182">
        <v>55</v>
      </c>
      <c r="B58" s="242" t="s">
        <v>266</v>
      </c>
      <c r="C58" s="243">
        <v>57.3</v>
      </c>
      <c r="D58" s="244">
        <v>5.3999999999999999E-2</v>
      </c>
      <c r="E58" s="245" t="s">
        <v>392</v>
      </c>
      <c r="F58" s="246">
        <v>3.5700000000000003E-2</v>
      </c>
      <c r="G58" s="247">
        <v>0.22</v>
      </c>
      <c r="H58" s="248">
        <v>56</v>
      </c>
      <c r="I58" s="248">
        <v>1</v>
      </c>
    </row>
    <row r="59" spans="1:9" x14ac:dyDescent="0.25">
      <c r="A59" s="182">
        <v>127</v>
      </c>
      <c r="B59" s="242" t="s">
        <v>250</v>
      </c>
      <c r="C59" s="243">
        <v>34.5</v>
      </c>
      <c r="D59" s="244">
        <v>2.3E-2</v>
      </c>
      <c r="E59" s="245" t="s">
        <v>393</v>
      </c>
      <c r="F59" s="246">
        <v>1.1999999999999999E-3</v>
      </c>
      <c r="G59" s="247">
        <v>0</v>
      </c>
      <c r="H59" s="248">
        <v>114</v>
      </c>
      <c r="I59" s="248">
        <v>-13</v>
      </c>
    </row>
    <row r="60" spans="1:9" x14ac:dyDescent="0.25">
      <c r="A60" s="182">
        <v>118</v>
      </c>
      <c r="B60" s="242" t="s">
        <v>245</v>
      </c>
      <c r="C60" s="243">
        <v>36.5</v>
      </c>
      <c r="D60" s="244">
        <v>2.7E-2</v>
      </c>
      <c r="E60" s="245" t="s">
        <v>394</v>
      </c>
      <c r="F60" s="246">
        <v>4.5999999999999999E-3</v>
      </c>
      <c r="G60" s="247">
        <v>0</v>
      </c>
      <c r="H60" s="248">
        <v>101</v>
      </c>
      <c r="I60" s="248">
        <v>-17</v>
      </c>
    </row>
    <row r="61" spans="1:9" x14ac:dyDescent="0.25">
      <c r="A61" s="182">
        <v>64</v>
      </c>
      <c r="B61" s="242" t="s">
        <v>248</v>
      </c>
      <c r="C61" s="243">
        <v>55.4</v>
      </c>
      <c r="D61" s="244">
        <v>8.6999999999999994E-2</v>
      </c>
      <c r="E61" s="245" t="s">
        <v>395</v>
      </c>
      <c r="F61" s="246">
        <v>1.6500000000000001E-2</v>
      </c>
      <c r="G61" s="247">
        <v>0.05</v>
      </c>
      <c r="H61" s="248">
        <v>62</v>
      </c>
      <c r="I61" s="248">
        <v>-2</v>
      </c>
    </row>
    <row r="62" spans="1:9" x14ac:dyDescent="0.25">
      <c r="A62" s="182">
        <v>120</v>
      </c>
      <c r="B62" s="242" t="s">
        <v>257</v>
      </c>
      <c r="C62" s="243">
        <v>36.1</v>
      </c>
      <c r="D62" s="244">
        <v>1.2999999999999999E-2</v>
      </c>
      <c r="E62" s="245" t="s">
        <v>396</v>
      </c>
      <c r="F62" s="246">
        <v>6.1000000000000004E-3</v>
      </c>
      <c r="G62" s="247">
        <v>0</v>
      </c>
      <c r="H62" s="248">
        <v>121</v>
      </c>
      <c r="I62" s="248">
        <v>1</v>
      </c>
    </row>
    <row r="63" spans="1:9" x14ac:dyDescent="0.25">
      <c r="A63" s="182">
        <v>125</v>
      </c>
      <c r="B63" s="242" t="s">
        <v>247</v>
      </c>
      <c r="C63" s="243">
        <v>34.9</v>
      </c>
      <c r="D63" s="244">
        <v>8.9999999999999993E-3</v>
      </c>
      <c r="E63" s="245" t="s">
        <v>392</v>
      </c>
      <c r="F63" s="246">
        <v>1.1999999999999999E-3</v>
      </c>
      <c r="G63" s="247">
        <v>0.04</v>
      </c>
      <c r="H63" s="248">
        <v>94</v>
      </c>
      <c r="I63" s="248">
        <v>-31</v>
      </c>
    </row>
    <row r="64" spans="1:9" x14ac:dyDescent="0.25">
      <c r="A64" s="182">
        <v>147</v>
      </c>
      <c r="B64" s="242" t="s">
        <v>252</v>
      </c>
      <c r="C64" s="243">
        <v>25.5</v>
      </c>
      <c r="D64" s="244">
        <v>2.9000000000000001E-2</v>
      </c>
      <c r="E64" s="245" t="s">
        <v>397</v>
      </c>
      <c r="F64" s="246">
        <v>2.9999999999999997E-4</v>
      </c>
      <c r="G64" s="247">
        <v>0</v>
      </c>
      <c r="H64" s="248">
        <v>109</v>
      </c>
      <c r="I64" s="248">
        <v>-38</v>
      </c>
    </row>
    <row r="65" spans="1:10" x14ac:dyDescent="0.25">
      <c r="A65" s="182">
        <v>170</v>
      </c>
      <c r="B65" s="242" t="s">
        <v>254</v>
      </c>
      <c r="C65" s="243">
        <v>16.2</v>
      </c>
      <c r="D65" s="244">
        <v>3.5000000000000003E-2</v>
      </c>
      <c r="E65" s="245" t="s">
        <v>398</v>
      </c>
      <c r="F65" s="246">
        <v>0</v>
      </c>
      <c r="G65" s="247">
        <v>0</v>
      </c>
      <c r="H65" s="248">
        <v>150</v>
      </c>
      <c r="I65" s="248">
        <v>-20</v>
      </c>
    </row>
    <row r="66" spans="1:10" x14ac:dyDescent="0.25">
      <c r="A66" s="182">
        <v>169</v>
      </c>
      <c r="B66" s="242" t="s">
        <v>255</v>
      </c>
      <c r="C66" s="243">
        <v>17.7</v>
      </c>
      <c r="D66" s="244">
        <v>1.4999999999999999E-2</v>
      </c>
      <c r="E66" s="245" t="s">
        <v>390</v>
      </c>
      <c r="F66" s="246">
        <v>0</v>
      </c>
      <c r="G66" s="247">
        <v>0</v>
      </c>
      <c r="H66" s="248">
        <v>168</v>
      </c>
      <c r="I66" s="248">
        <v>-1</v>
      </c>
    </row>
    <row r="67" spans="1:10" x14ac:dyDescent="0.25">
      <c r="A67" s="182">
        <v>124</v>
      </c>
      <c r="B67" s="242" t="s">
        <v>256</v>
      </c>
      <c r="C67" s="243">
        <v>35</v>
      </c>
      <c r="D67" s="244">
        <v>6.0999999999999999E-2</v>
      </c>
      <c r="E67" s="245" t="s">
        <v>383</v>
      </c>
      <c r="F67" s="246">
        <v>0</v>
      </c>
      <c r="G67" s="247">
        <v>0.05</v>
      </c>
      <c r="H67" s="248">
        <v>85</v>
      </c>
      <c r="I67" s="248">
        <v>-39</v>
      </c>
    </row>
    <row r="68" spans="1:10" x14ac:dyDescent="0.25">
      <c r="A68" s="182"/>
      <c r="B68" s="242" t="s">
        <v>258</v>
      </c>
      <c r="C68" s="243"/>
      <c r="D68" s="244"/>
      <c r="E68" s="245"/>
      <c r="F68" s="246"/>
      <c r="G68" s="247"/>
      <c r="H68" s="248"/>
      <c r="I68" s="248"/>
    </row>
    <row r="69" spans="1:10" x14ac:dyDescent="0.25">
      <c r="A69" s="182">
        <v>152</v>
      </c>
      <c r="B69" s="242" t="s">
        <v>259</v>
      </c>
      <c r="C69" s="243">
        <v>24</v>
      </c>
      <c r="D69" s="244">
        <v>2.8000000000000001E-2</v>
      </c>
      <c r="E69" s="245" t="s">
        <v>399</v>
      </c>
      <c r="F69" s="246">
        <v>1E-4</v>
      </c>
      <c r="G69" s="247">
        <v>0</v>
      </c>
      <c r="H69" s="248">
        <v>136</v>
      </c>
      <c r="I69" s="248">
        <v>-16</v>
      </c>
    </row>
    <row r="70" spans="1:10" x14ac:dyDescent="0.25">
      <c r="A70" s="182">
        <v>82</v>
      </c>
      <c r="B70" s="242" t="s">
        <v>261</v>
      </c>
      <c r="C70" s="243">
        <v>49.1</v>
      </c>
      <c r="D70" s="244">
        <v>4.1000000000000002E-2</v>
      </c>
      <c r="E70" s="245" t="s">
        <v>400</v>
      </c>
      <c r="F70" s="246">
        <v>3.1E-2</v>
      </c>
      <c r="G70" s="247">
        <v>0.34</v>
      </c>
      <c r="H70" s="248">
        <v>63</v>
      </c>
      <c r="I70" s="248">
        <v>-19</v>
      </c>
    </row>
    <row r="71" spans="1:10" x14ac:dyDescent="0.25">
      <c r="A71" s="182">
        <v>111</v>
      </c>
      <c r="B71" s="242" t="s">
        <v>262</v>
      </c>
      <c r="C71" s="243">
        <v>38.200000000000003</v>
      </c>
      <c r="D71" s="244">
        <v>2.4E-2</v>
      </c>
      <c r="E71" s="245" t="s">
        <v>401</v>
      </c>
      <c r="F71" s="246">
        <v>2.8E-3</v>
      </c>
      <c r="G71" s="247">
        <v>0.13</v>
      </c>
      <c r="H71" s="248">
        <v>105</v>
      </c>
      <c r="I71" s="248">
        <v>-6</v>
      </c>
    </row>
    <row r="72" spans="1:10" x14ac:dyDescent="0.25">
      <c r="A72" s="182">
        <v>115</v>
      </c>
      <c r="B72" s="242" t="s">
        <v>263</v>
      </c>
      <c r="C72" s="243">
        <v>37.4</v>
      </c>
      <c r="D72" s="244">
        <v>0.02</v>
      </c>
      <c r="E72" s="245" t="s">
        <v>402</v>
      </c>
      <c r="F72" s="246">
        <v>1.0800000000000001E-2</v>
      </c>
      <c r="G72" s="247">
        <v>0.02</v>
      </c>
      <c r="H72" s="248">
        <v>122</v>
      </c>
      <c r="I72" s="248">
        <v>7</v>
      </c>
    </row>
    <row r="73" spans="1:10" x14ac:dyDescent="0.25">
      <c r="A73" s="182">
        <v>139</v>
      </c>
      <c r="B73" s="242" t="s">
        <v>403</v>
      </c>
      <c r="C73" s="243">
        <v>30.6</v>
      </c>
      <c r="D73" s="244">
        <v>1.9E-2</v>
      </c>
      <c r="E73" s="245" t="s">
        <v>394</v>
      </c>
      <c r="F73" s="246">
        <v>2.0000000000000001E-4</v>
      </c>
      <c r="G73" s="247">
        <v>0.02</v>
      </c>
      <c r="H73" s="248">
        <v>143</v>
      </c>
      <c r="I73" s="248">
        <v>4</v>
      </c>
    </row>
    <row r="74" spans="1:10" x14ac:dyDescent="0.25">
      <c r="A74" s="182">
        <v>156</v>
      </c>
      <c r="B74" s="242" t="s">
        <v>264</v>
      </c>
      <c r="C74" s="243">
        <v>22.6</v>
      </c>
      <c r="D74" s="244">
        <v>4.2000000000000003E-2</v>
      </c>
      <c r="E74" s="245" t="s">
        <v>404</v>
      </c>
      <c r="F74" s="246">
        <v>0</v>
      </c>
      <c r="G74" s="247">
        <v>0</v>
      </c>
      <c r="H74" s="248">
        <v>111</v>
      </c>
      <c r="I74" s="248">
        <v>-45</v>
      </c>
    </row>
    <row r="75" spans="1:10" x14ac:dyDescent="0.25">
      <c r="A75" s="182">
        <v>104</v>
      </c>
      <c r="B75" s="242" t="s">
        <v>249</v>
      </c>
      <c r="C75" s="243">
        <v>39.200000000000003</v>
      </c>
      <c r="D75" s="244">
        <v>3.7999999999999999E-2</v>
      </c>
      <c r="E75" s="245" t="s">
        <v>394</v>
      </c>
      <c r="F75" s="246">
        <v>1.6000000000000001E-3</v>
      </c>
      <c r="G75" s="247">
        <v>0.03</v>
      </c>
      <c r="H75" s="248">
        <v>83</v>
      </c>
      <c r="I75" s="248">
        <v>-21</v>
      </c>
    </row>
    <row r="76" spans="1:10" x14ac:dyDescent="0.25">
      <c r="A76" s="182">
        <v>84</v>
      </c>
      <c r="B76" s="242" t="s">
        <v>267</v>
      </c>
      <c r="C76" s="243">
        <v>48.4</v>
      </c>
      <c r="D76" s="244">
        <v>4.4999999999999998E-2</v>
      </c>
      <c r="E76" s="245" t="s">
        <v>383</v>
      </c>
      <c r="F76" s="246">
        <v>6.1000000000000004E-3</v>
      </c>
      <c r="G76" s="247">
        <v>0.2</v>
      </c>
      <c r="H76" s="248">
        <v>59</v>
      </c>
      <c r="I76" s="248">
        <v>-25</v>
      </c>
    </row>
    <row r="79" spans="1:10" ht="88.5" customHeight="1" x14ac:dyDescent="0.25">
      <c r="A79" s="180" t="s">
        <v>405</v>
      </c>
      <c r="B79" s="180" t="s">
        <v>375</v>
      </c>
      <c r="C79" s="180" t="s">
        <v>406</v>
      </c>
      <c r="D79" s="180" t="s">
        <v>407</v>
      </c>
      <c r="E79" s="180" t="s">
        <v>408</v>
      </c>
      <c r="F79" s="180" t="s">
        <v>409</v>
      </c>
      <c r="G79" s="180" t="s">
        <v>410</v>
      </c>
      <c r="H79" s="180" t="s">
        <v>411</v>
      </c>
      <c r="I79" s="180" t="s">
        <v>412</v>
      </c>
      <c r="J79" s="183"/>
    </row>
    <row r="80" spans="1:10" x14ac:dyDescent="0.25">
      <c r="A80" s="249">
        <v>108</v>
      </c>
      <c r="B80" s="250" t="s">
        <v>260</v>
      </c>
      <c r="C80" s="251">
        <v>39.4</v>
      </c>
      <c r="D80" s="252">
        <v>3.5999999999999997E-2</v>
      </c>
      <c r="E80" s="253" t="s">
        <v>413</v>
      </c>
      <c r="F80" s="252">
        <v>0</v>
      </c>
      <c r="G80" s="254">
        <v>0.03</v>
      </c>
      <c r="H80" s="255">
        <v>102</v>
      </c>
      <c r="I80" s="255">
        <v>151</v>
      </c>
      <c r="J80" s="256"/>
    </row>
    <row r="81" spans="1:10" x14ac:dyDescent="0.25">
      <c r="A81" s="249">
        <v>99</v>
      </c>
      <c r="B81" s="250" t="s">
        <v>241</v>
      </c>
      <c r="C81" s="251">
        <v>43.7</v>
      </c>
      <c r="D81" s="252">
        <v>7.4999999999999997E-2</v>
      </c>
      <c r="E81" s="253" t="s">
        <v>414</v>
      </c>
      <c r="F81" s="253" t="s">
        <v>415</v>
      </c>
      <c r="G81" s="254">
        <v>0</v>
      </c>
      <c r="H81" s="255">
        <v>138</v>
      </c>
      <c r="I81" s="255">
        <v>84</v>
      </c>
      <c r="J81" s="256"/>
    </row>
    <row r="82" spans="1:10" x14ac:dyDescent="0.25">
      <c r="A82" s="249">
        <v>53</v>
      </c>
      <c r="B82" s="250" t="s">
        <v>242</v>
      </c>
      <c r="C82" s="251">
        <v>63.2</v>
      </c>
      <c r="D82" s="252">
        <v>0.14799999999999999</v>
      </c>
      <c r="E82" s="253" t="s">
        <v>416</v>
      </c>
      <c r="F82" s="252">
        <v>2.1000000000000001E-2</v>
      </c>
      <c r="G82" s="254">
        <v>1.48</v>
      </c>
      <c r="H82" s="255">
        <v>63</v>
      </c>
      <c r="I82" s="255">
        <v>43</v>
      </c>
      <c r="J82" s="256"/>
    </row>
    <row r="83" spans="1:10" x14ac:dyDescent="0.25">
      <c r="A83" s="249">
        <v>132</v>
      </c>
      <c r="B83" s="250" t="s">
        <v>251</v>
      </c>
      <c r="C83" s="251">
        <v>29.6</v>
      </c>
      <c r="D83" s="252">
        <v>4.7E-2</v>
      </c>
      <c r="E83" s="253" t="s">
        <v>417</v>
      </c>
      <c r="F83" s="252">
        <v>0</v>
      </c>
      <c r="G83" s="254">
        <v>0</v>
      </c>
      <c r="H83" s="255">
        <v>91</v>
      </c>
      <c r="I83" s="255">
        <v>95</v>
      </c>
      <c r="J83" s="256"/>
    </row>
    <row r="84" spans="1:10" x14ac:dyDescent="0.25">
      <c r="A84" s="249">
        <v>60</v>
      </c>
      <c r="B84" s="250" t="s">
        <v>253</v>
      </c>
      <c r="C84" s="251">
        <v>57.9</v>
      </c>
      <c r="D84" s="252">
        <v>8.3000000000000004E-2</v>
      </c>
      <c r="E84" s="253" t="s">
        <v>418</v>
      </c>
      <c r="F84" s="252">
        <v>1E-3</v>
      </c>
      <c r="G84" s="254">
        <v>0.09</v>
      </c>
      <c r="H84" s="255">
        <v>121</v>
      </c>
      <c r="I84" s="255">
        <v>39</v>
      </c>
      <c r="J84" s="256"/>
    </row>
    <row r="85" spans="1:10" x14ac:dyDescent="0.25">
      <c r="A85" s="249">
        <v>140</v>
      </c>
      <c r="B85" s="250" t="s">
        <v>388</v>
      </c>
      <c r="C85" s="251">
        <v>27.6</v>
      </c>
      <c r="D85" s="252">
        <v>2.5999999999999999E-2</v>
      </c>
      <c r="E85" s="253" t="s">
        <v>419</v>
      </c>
      <c r="F85" s="252">
        <v>2E-3</v>
      </c>
      <c r="G85" s="254">
        <v>0</v>
      </c>
      <c r="H85" s="255">
        <v>89</v>
      </c>
      <c r="I85" s="255">
        <v>136</v>
      </c>
      <c r="J85" s="256"/>
    </row>
    <row r="86" spans="1:10" x14ac:dyDescent="0.25">
      <c r="A86" s="249">
        <v>142</v>
      </c>
      <c r="B86" s="250" t="s">
        <v>244</v>
      </c>
      <c r="C86" s="251">
        <v>27.1</v>
      </c>
      <c r="D86" s="252">
        <v>1.6E-2</v>
      </c>
      <c r="E86" s="253" t="s">
        <v>420</v>
      </c>
      <c r="F86" s="252">
        <v>0</v>
      </c>
      <c r="G86" s="254">
        <v>0</v>
      </c>
      <c r="H86" s="255">
        <v>170</v>
      </c>
      <c r="I86" s="255">
        <v>132</v>
      </c>
      <c r="J86" s="256"/>
    </row>
    <row r="87" spans="1:10" x14ac:dyDescent="0.25">
      <c r="A87" s="249">
        <v>148</v>
      </c>
      <c r="B87" s="250" t="s">
        <v>246</v>
      </c>
      <c r="C87" s="251">
        <v>24.3</v>
      </c>
      <c r="D87" s="252">
        <v>3.3000000000000002E-2</v>
      </c>
      <c r="E87" s="253" t="s">
        <v>395</v>
      </c>
      <c r="F87" s="253" t="s">
        <v>415</v>
      </c>
      <c r="G87" s="254">
        <v>0</v>
      </c>
      <c r="H87" s="255">
        <v>164</v>
      </c>
      <c r="I87" s="255">
        <v>122</v>
      </c>
      <c r="J87" s="256"/>
    </row>
    <row r="88" spans="1:10" x14ac:dyDescent="0.25">
      <c r="A88" s="249">
        <v>56</v>
      </c>
      <c r="B88" s="250" t="s">
        <v>266</v>
      </c>
      <c r="C88" s="251">
        <v>61.5</v>
      </c>
      <c r="D88" s="252">
        <v>5.7000000000000002E-2</v>
      </c>
      <c r="E88" s="253" t="s">
        <v>391</v>
      </c>
      <c r="F88" s="252">
        <v>6.0000000000000001E-3</v>
      </c>
      <c r="G88" s="254">
        <v>0.32</v>
      </c>
      <c r="H88" s="255">
        <v>78</v>
      </c>
      <c r="I88" s="255">
        <v>87</v>
      </c>
      <c r="J88" s="256"/>
    </row>
    <row r="89" spans="1:10" x14ac:dyDescent="0.25">
      <c r="A89" s="249">
        <v>114</v>
      </c>
      <c r="B89" s="250" t="s">
        <v>250</v>
      </c>
      <c r="C89" s="251">
        <v>37.299999999999997</v>
      </c>
      <c r="D89" s="252">
        <v>2.5000000000000001E-2</v>
      </c>
      <c r="E89" s="253" t="s">
        <v>420</v>
      </c>
      <c r="F89" s="252">
        <v>0</v>
      </c>
      <c r="G89" s="254">
        <v>0</v>
      </c>
      <c r="H89" s="255">
        <v>143</v>
      </c>
      <c r="I89" s="255">
        <v>127</v>
      </c>
      <c r="J89" s="256"/>
    </row>
    <row r="90" spans="1:10" x14ac:dyDescent="0.25">
      <c r="A90" s="249">
        <v>101</v>
      </c>
      <c r="B90" s="250" t="s">
        <v>245</v>
      </c>
      <c r="C90" s="251">
        <v>42.2</v>
      </c>
      <c r="D90" s="252">
        <v>3.1E-2</v>
      </c>
      <c r="E90" s="253" t="s">
        <v>420</v>
      </c>
      <c r="F90" s="252">
        <v>2E-3</v>
      </c>
      <c r="G90" s="254">
        <v>0</v>
      </c>
      <c r="H90" s="255">
        <v>103</v>
      </c>
      <c r="I90" s="255">
        <v>144</v>
      </c>
      <c r="J90" s="256"/>
    </row>
    <row r="91" spans="1:10" x14ac:dyDescent="0.25">
      <c r="A91" s="249">
        <v>62</v>
      </c>
      <c r="B91" s="250" t="s">
        <v>248</v>
      </c>
      <c r="C91" s="251">
        <v>57.6</v>
      </c>
      <c r="D91" s="252">
        <v>7.9000000000000001E-2</v>
      </c>
      <c r="E91" s="253" t="s">
        <v>421</v>
      </c>
      <c r="F91" s="252">
        <v>2E-3</v>
      </c>
      <c r="G91" s="254">
        <v>0.13</v>
      </c>
      <c r="H91" s="255">
        <v>100</v>
      </c>
      <c r="I91" s="255">
        <v>107</v>
      </c>
      <c r="J91" s="256"/>
    </row>
    <row r="92" spans="1:10" x14ac:dyDescent="0.25">
      <c r="A92" s="249">
        <v>121</v>
      </c>
      <c r="B92" s="250" t="s">
        <v>257</v>
      </c>
      <c r="C92" s="251">
        <v>33.9</v>
      </c>
      <c r="D92" s="252">
        <v>1.7000000000000001E-2</v>
      </c>
      <c r="E92" s="253" t="s">
        <v>420</v>
      </c>
      <c r="F92" s="252">
        <v>0</v>
      </c>
      <c r="G92" s="254">
        <v>0</v>
      </c>
      <c r="H92" s="255">
        <v>119</v>
      </c>
      <c r="I92" s="255">
        <v>173</v>
      </c>
      <c r="J92" s="256"/>
    </row>
    <row r="93" spans="1:10" x14ac:dyDescent="0.25">
      <c r="A93" s="249">
        <v>94</v>
      </c>
      <c r="B93" s="250" t="s">
        <v>247</v>
      </c>
      <c r="C93" s="251">
        <v>44.7</v>
      </c>
      <c r="D93" s="252">
        <v>1.4999999999999999E-2</v>
      </c>
      <c r="E93" s="253" t="s">
        <v>422</v>
      </c>
      <c r="F93" s="252">
        <v>3.0000000000000001E-3</v>
      </c>
      <c r="G93" s="254">
        <v>7.0000000000000007E-2</v>
      </c>
      <c r="H93" s="255">
        <v>142</v>
      </c>
      <c r="I93" s="255">
        <v>158</v>
      </c>
      <c r="J93" s="256"/>
    </row>
    <row r="94" spans="1:10" x14ac:dyDescent="0.25">
      <c r="A94" s="249">
        <v>109</v>
      </c>
      <c r="B94" s="250" t="s">
        <v>252</v>
      </c>
      <c r="C94" s="251">
        <v>39</v>
      </c>
      <c r="D94" s="252">
        <v>0.03</v>
      </c>
      <c r="E94" s="253" t="s">
        <v>423</v>
      </c>
      <c r="F94" s="252">
        <v>0</v>
      </c>
      <c r="G94" s="254">
        <v>0</v>
      </c>
      <c r="H94" s="255">
        <v>99</v>
      </c>
      <c r="I94" s="255">
        <v>91</v>
      </c>
      <c r="J94" s="256"/>
    </row>
    <row r="95" spans="1:10" x14ac:dyDescent="0.25">
      <c r="A95" s="249">
        <v>150</v>
      </c>
      <c r="B95" s="250" t="s">
        <v>254</v>
      </c>
      <c r="C95" s="251">
        <v>23.2</v>
      </c>
      <c r="D95" s="252">
        <v>4.3999999999999997E-2</v>
      </c>
      <c r="E95" s="253" t="s">
        <v>424</v>
      </c>
      <c r="F95" s="252">
        <v>0</v>
      </c>
      <c r="G95" s="254">
        <v>0</v>
      </c>
      <c r="H95" s="255">
        <v>132</v>
      </c>
      <c r="I95" s="255">
        <v>109</v>
      </c>
      <c r="J95" s="256"/>
    </row>
    <row r="96" spans="1:10" x14ac:dyDescent="0.25">
      <c r="A96" s="249">
        <v>168</v>
      </c>
      <c r="B96" s="250" t="s">
        <v>255</v>
      </c>
      <c r="C96" s="251">
        <v>17.3</v>
      </c>
      <c r="D96" s="252">
        <v>1.6E-2</v>
      </c>
      <c r="E96" s="253" t="s">
        <v>425</v>
      </c>
      <c r="F96" s="252">
        <v>0</v>
      </c>
      <c r="G96" s="254">
        <v>0</v>
      </c>
      <c r="H96" s="255">
        <v>166</v>
      </c>
      <c r="I96" s="255">
        <v>179</v>
      </c>
      <c r="J96" s="256"/>
    </row>
    <row r="97" spans="1:10" x14ac:dyDescent="0.25">
      <c r="A97" s="249">
        <v>85</v>
      </c>
      <c r="B97" s="250" t="s">
        <v>256</v>
      </c>
      <c r="C97" s="251">
        <v>48.2</v>
      </c>
      <c r="D97" s="252">
        <v>8.1000000000000003E-2</v>
      </c>
      <c r="E97" s="253" t="s">
        <v>426</v>
      </c>
      <c r="F97" s="252">
        <v>0</v>
      </c>
      <c r="G97" s="254">
        <v>0.04</v>
      </c>
      <c r="H97" s="255">
        <v>161</v>
      </c>
      <c r="I97" s="255">
        <v>101</v>
      </c>
      <c r="J97" s="256"/>
    </row>
    <row r="98" spans="1:10" x14ac:dyDescent="0.25">
      <c r="A98" s="249"/>
      <c r="B98" s="250" t="s">
        <v>258</v>
      </c>
      <c r="C98" s="251"/>
      <c r="D98" s="252"/>
      <c r="E98" s="253"/>
      <c r="F98" s="252"/>
      <c r="G98" s="254"/>
      <c r="H98" s="255"/>
      <c r="I98" s="255"/>
      <c r="J98" s="256"/>
    </row>
    <row r="99" spans="1:10" x14ac:dyDescent="0.25">
      <c r="A99" s="249">
        <v>136</v>
      </c>
      <c r="B99" s="250" t="s">
        <v>259</v>
      </c>
      <c r="C99" s="251">
        <v>28.6</v>
      </c>
      <c r="D99" s="252">
        <v>2.9000000000000001E-2</v>
      </c>
      <c r="E99" s="253" t="s">
        <v>423</v>
      </c>
      <c r="F99" s="252">
        <v>0</v>
      </c>
      <c r="G99" s="254">
        <v>0</v>
      </c>
      <c r="H99" s="255">
        <v>149</v>
      </c>
      <c r="I99" s="255">
        <v>102</v>
      </c>
      <c r="J99" s="256"/>
    </row>
    <row r="100" spans="1:10" x14ac:dyDescent="0.25">
      <c r="A100" s="249">
        <v>63</v>
      </c>
      <c r="B100" s="250" t="s">
        <v>261</v>
      </c>
      <c r="C100" s="251">
        <v>57.3</v>
      </c>
      <c r="D100" s="252">
        <v>5.2999999999999999E-2</v>
      </c>
      <c r="E100" s="253" t="s">
        <v>424</v>
      </c>
      <c r="F100" s="252">
        <v>2.1000000000000001E-2</v>
      </c>
      <c r="G100" s="254">
        <v>0.42</v>
      </c>
      <c r="H100" s="255">
        <v>69</v>
      </c>
      <c r="I100" s="255">
        <v>108</v>
      </c>
      <c r="J100" s="256"/>
    </row>
    <row r="101" spans="1:10" x14ac:dyDescent="0.25">
      <c r="A101" s="249">
        <v>105</v>
      </c>
      <c r="B101" s="250" t="s">
        <v>262</v>
      </c>
      <c r="C101" s="251">
        <v>41.2</v>
      </c>
      <c r="D101" s="252">
        <v>2.7E-2</v>
      </c>
      <c r="E101" s="253" t="s">
        <v>392</v>
      </c>
      <c r="F101" s="252">
        <v>3.0000000000000001E-3</v>
      </c>
      <c r="G101" s="254">
        <v>0.15</v>
      </c>
      <c r="H101" s="255">
        <v>96</v>
      </c>
      <c r="I101" s="255">
        <v>115</v>
      </c>
      <c r="J101" s="256"/>
    </row>
    <row r="102" spans="1:10" x14ac:dyDescent="0.25">
      <c r="A102" s="249">
        <v>122</v>
      </c>
      <c r="B102" s="250" t="s">
        <v>263</v>
      </c>
      <c r="C102" s="251">
        <v>33.200000000000003</v>
      </c>
      <c r="D102" s="252">
        <v>2.7E-2</v>
      </c>
      <c r="E102" s="253" t="s">
        <v>393</v>
      </c>
      <c r="F102" s="252">
        <v>1E-3</v>
      </c>
      <c r="G102" s="254">
        <v>0.03</v>
      </c>
      <c r="H102" s="255">
        <v>120</v>
      </c>
      <c r="I102" s="255">
        <v>166</v>
      </c>
      <c r="J102" s="256"/>
    </row>
    <row r="103" spans="1:10" x14ac:dyDescent="0.25">
      <c r="A103" s="249">
        <v>143</v>
      </c>
      <c r="B103" s="250" t="s">
        <v>403</v>
      </c>
      <c r="C103" s="251">
        <v>26.7</v>
      </c>
      <c r="D103" s="252">
        <v>2.4E-2</v>
      </c>
      <c r="E103" s="253" t="s">
        <v>395</v>
      </c>
      <c r="F103" s="252">
        <v>0</v>
      </c>
      <c r="G103" s="254">
        <v>0.02</v>
      </c>
      <c r="H103" s="255">
        <v>113</v>
      </c>
      <c r="I103" s="255">
        <v>128</v>
      </c>
      <c r="J103" s="256"/>
    </row>
    <row r="104" spans="1:10" x14ac:dyDescent="0.25">
      <c r="A104" s="249">
        <v>111</v>
      </c>
      <c r="B104" s="250" t="s">
        <v>264</v>
      </c>
      <c r="C104" s="251">
        <v>37.9</v>
      </c>
      <c r="D104" s="252">
        <v>3.6999999999999998E-2</v>
      </c>
      <c r="E104" s="253" t="s">
        <v>422</v>
      </c>
      <c r="F104" s="252">
        <v>4.0000000000000001E-3</v>
      </c>
      <c r="G104" s="254">
        <v>0</v>
      </c>
      <c r="H104" s="255">
        <v>124</v>
      </c>
      <c r="I104" s="255">
        <v>154</v>
      </c>
      <c r="J104" s="256"/>
    </row>
    <row r="105" spans="1:10" x14ac:dyDescent="0.25">
      <c r="A105" s="249">
        <v>83</v>
      </c>
      <c r="B105" s="250" t="s">
        <v>249</v>
      </c>
      <c r="C105" s="251">
        <v>48.7</v>
      </c>
      <c r="D105" s="252">
        <v>3.9E-2</v>
      </c>
      <c r="E105" s="253" t="s">
        <v>427</v>
      </c>
      <c r="F105" s="252">
        <v>1E-3</v>
      </c>
      <c r="G105" s="254">
        <v>0.04</v>
      </c>
      <c r="H105" s="255">
        <v>88</v>
      </c>
      <c r="I105" s="255">
        <v>148</v>
      </c>
      <c r="J105" s="256"/>
    </row>
    <row r="106" spans="1:10" x14ac:dyDescent="0.25">
      <c r="A106" s="249">
        <v>59</v>
      </c>
      <c r="B106" s="250" t="s">
        <v>267</v>
      </c>
      <c r="C106" s="251">
        <v>58.8</v>
      </c>
      <c r="D106" s="252">
        <v>5.0999999999999997E-2</v>
      </c>
      <c r="E106" s="253" t="s">
        <v>428</v>
      </c>
      <c r="F106" s="252">
        <v>6.0000000000000001E-3</v>
      </c>
      <c r="G106" s="254">
        <v>0.37</v>
      </c>
      <c r="H106" s="255">
        <v>72</v>
      </c>
      <c r="I106" s="255">
        <v>79</v>
      </c>
      <c r="J106" s="256"/>
    </row>
    <row r="109" spans="1:10" ht="80.25" customHeight="1" x14ac:dyDescent="0.25">
      <c r="A109" s="265" t="s">
        <v>429</v>
      </c>
      <c r="B109" s="180" t="s">
        <v>375</v>
      </c>
      <c r="C109" s="265" t="s">
        <v>430</v>
      </c>
      <c r="D109" s="265" t="s">
        <v>431</v>
      </c>
      <c r="E109" s="264" t="s">
        <v>432</v>
      </c>
      <c r="F109" s="265" t="s">
        <v>433</v>
      </c>
      <c r="G109" s="180"/>
      <c r="H109" s="180"/>
      <c r="I109" s="180"/>
    </row>
    <row r="110" spans="1:10" x14ac:dyDescent="0.25">
      <c r="A110" s="249">
        <v>102</v>
      </c>
      <c r="B110" s="250" t="s">
        <v>260</v>
      </c>
      <c r="C110" s="251">
        <v>46.7</v>
      </c>
      <c r="D110" s="252">
        <v>4.4999999999999998E-2</v>
      </c>
      <c r="E110" s="253" t="s">
        <v>428</v>
      </c>
      <c r="F110" s="252">
        <v>1E-3</v>
      </c>
      <c r="G110" s="254"/>
      <c r="H110" s="255"/>
      <c r="I110" s="255"/>
    </row>
    <row r="111" spans="1:10" x14ac:dyDescent="0.25">
      <c r="A111" s="249">
        <v>138</v>
      </c>
      <c r="B111" s="250" t="s">
        <v>241</v>
      </c>
      <c r="C111" s="251">
        <v>34.89</v>
      </c>
      <c r="D111" s="252">
        <v>8.4000000000000005E-2</v>
      </c>
      <c r="E111" s="253" t="s">
        <v>425</v>
      </c>
      <c r="F111" s="253">
        <v>0</v>
      </c>
      <c r="G111" s="254"/>
      <c r="H111" s="255"/>
      <c r="I111" s="255"/>
    </row>
    <row r="112" spans="1:10" x14ac:dyDescent="0.25">
      <c r="A112" s="249">
        <v>63</v>
      </c>
      <c r="B112" s="250" t="s">
        <v>242</v>
      </c>
      <c r="C112" s="251">
        <v>61.84</v>
      </c>
      <c r="D112" s="252">
        <v>0.17399999999999999</v>
      </c>
      <c r="E112" s="253" t="s">
        <v>392</v>
      </c>
      <c r="F112" s="252">
        <v>9.0999999999999998E-2</v>
      </c>
      <c r="G112" s="254"/>
      <c r="H112" s="255"/>
      <c r="I112" s="255"/>
    </row>
    <row r="113" spans="1:9" x14ac:dyDescent="0.25">
      <c r="A113" s="249">
        <v>91</v>
      </c>
      <c r="B113" s="250" t="s">
        <v>251</v>
      </c>
      <c r="C113" s="251">
        <v>51.47</v>
      </c>
      <c r="D113" s="252">
        <v>7.0999999999999994E-2</v>
      </c>
      <c r="E113" s="253" t="s">
        <v>418</v>
      </c>
      <c r="F113" s="252">
        <v>0</v>
      </c>
      <c r="G113" s="254"/>
      <c r="H113" s="255"/>
      <c r="I113" s="255"/>
    </row>
    <row r="114" spans="1:9" x14ac:dyDescent="0.25">
      <c r="A114" s="249">
        <v>121</v>
      </c>
      <c r="B114" s="250" t="s">
        <v>253</v>
      </c>
      <c r="C114" s="251">
        <v>42.11</v>
      </c>
      <c r="D114" s="252">
        <v>7.1999999999999995E-2</v>
      </c>
      <c r="E114" s="253" t="s">
        <v>392</v>
      </c>
      <c r="F114" s="252">
        <v>1E-3</v>
      </c>
      <c r="G114" s="254"/>
      <c r="H114" s="255"/>
      <c r="I114" s="255"/>
    </row>
    <row r="115" spans="1:9" x14ac:dyDescent="0.25">
      <c r="A115" s="249">
        <v>89</v>
      </c>
      <c r="B115" s="250" t="s">
        <v>388</v>
      </c>
      <c r="C115" s="251">
        <v>51.95</v>
      </c>
      <c r="D115" s="252">
        <v>3.1E-2</v>
      </c>
      <c r="E115" s="253" t="s">
        <v>434</v>
      </c>
      <c r="F115" s="252">
        <v>3.1E-2</v>
      </c>
      <c r="G115" s="254"/>
      <c r="H115" s="255"/>
      <c r="I115" s="255"/>
    </row>
    <row r="116" spans="1:9" x14ac:dyDescent="0.25">
      <c r="A116" s="249">
        <v>170</v>
      </c>
      <c r="B116" s="250" t="s">
        <v>244</v>
      </c>
      <c r="C116" s="251">
        <v>25.78</v>
      </c>
      <c r="D116" s="252">
        <v>1.6E-2</v>
      </c>
      <c r="E116" s="253" t="s">
        <v>416</v>
      </c>
      <c r="F116" s="252">
        <v>0</v>
      </c>
      <c r="G116" s="254"/>
      <c r="H116" s="255"/>
      <c r="I116" s="255"/>
    </row>
    <row r="117" spans="1:9" x14ac:dyDescent="0.25">
      <c r="A117" s="249">
        <v>164</v>
      </c>
      <c r="B117" s="250" t="s">
        <v>246</v>
      </c>
      <c r="C117" s="251">
        <v>27.42</v>
      </c>
      <c r="D117" s="252">
        <v>0.04</v>
      </c>
      <c r="E117" s="253" t="s">
        <v>424</v>
      </c>
      <c r="F117" s="253">
        <v>0</v>
      </c>
      <c r="G117" s="254"/>
      <c r="H117" s="255"/>
      <c r="I117" s="255"/>
    </row>
    <row r="118" spans="1:9" x14ac:dyDescent="0.25">
      <c r="A118" s="249">
        <v>78</v>
      </c>
      <c r="B118" s="250" t="s">
        <v>266</v>
      </c>
      <c r="C118" s="251">
        <v>55.29</v>
      </c>
      <c r="D118" s="252">
        <v>6.3E-2</v>
      </c>
      <c r="E118" s="253" t="s">
        <v>421</v>
      </c>
      <c r="F118" s="252">
        <v>6.0000000000000001E-3</v>
      </c>
      <c r="G118" s="254"/>
      <c r="H118" s="255"/>
      <c r="I118" s="255"/>
    </row>
    <row r="119" spans="1:9" x14ac:dyDescent="0.25">
      <c r="A119" s="249">
        <v>143</v>
      </c>
      <c r="B119" s="250" t="s">
        <v>250</v>
      </c>
      <c r="C119" s="251">
        <v>32.85</v>
      </c>
      <c r="D119" s="252">
        <v>0.03</v>
      </c>
      <c r="E119" s="253" t="s">
        <v>419</v>
      </c>
      <c r="F119" s="252">
        <v>0</v>
      </c>
      <c r="G119" s="254"/>
      <c r="H119" s="255"/>
      <c r="I119" s="255"/>
    </row>
    <row r="120" spans="1:9" x14ac:dyDescent="0.25">
      <c r="A120" s="249">
        <v>103</v>
      </c>
      <c r="B120" s="250" t="s">
        <v>245</v>
      </c>
      <c r="C120" s="251">
        <v>46.64</v>
      </c>
      <c r="D120" s="252">
        <v>3.6999999999999998E-2</v>
      </c>
      <c r="E120" s="253" t="s">
        <v>420</v>
      </c>
      <c r="F120" s="252">
        <v>7.0000000000000001E-3</v>
      </c>
      <c r="G120" s="254"/>
      <c r="H120" s="255"/>
      <c r="I120" s="255"/>
    </row>
    <row r="121" spans="1:9" x14ac:dyDescent="0.25">
      <c r="A121" s="249">
        <v>100</v>
      </c>
      <c r="B121" s="250" t="s">
        <v>248</v>
      </c>
      <c r="C121" s="251">
        <v>48.27</v>
      </c>
      <c r="D121" s="252">
        <v>8.1000000000000003E-2</v>
      </c>
      <c r="E121" s="253" t="s">
        <v>435</v>
      </c>
      <c r="F121" s="252">
        <v>2.7E-2</v>
      </c>
      <c r="G121" s="254"/>
      <c r="H121" s="255"/>
      <c r="I121" s="255"/>
    </row>
    <row r="122" spans="1:9" x14ac:dyDescent="0.25">
      <c r="A122" s="249">
        <v>119</v>
      </c>
      <c r="B122" s="250" t="s">
        <v>257</v>
      </c>
      <c r="C122" s="251">
        <v>42.68</v>
      </c>
      <c r="D122" s="252">
        <v>2.1999999999999999E-2</v>
      </c>
      <c r="E122" s="253" t="s">
        <v>425</v>
      </c>
      <c r="F122" s="252">
        <v>8.0000000000000002E-3</v>
      </c>
      <c r="G122" s="254"/>
      <c r="H122" s="255"/>
      <c r="I122" s="255"/>
    </row>
    <row r="123" spans="1:9" x14ac:dyDescent="0.25">
      <c r="A123" s="249">
        <v>142</v>
      </c>
      <c r="B123" s="250" t="s">
        <v>247</v>
      </c>
      <c r="C123" s="251">
        <v>33.14</v>
      </c>
      <c r="D123" s="252">
        <v>1.2999999999999999E-2</v>
      </c>
      <c r="E123" s="253" t="s">
        <v>413</v>
      </c>
      <c r="F123" s="252">
        <v>2E-3</v>
      </c>
      <c r="G123" s="254"/>
      <c r="H123" s="255"/>
      <c r="I123" s="255"/>
    </row>
    <row r="124" spans="1:9" x14ac:dyDescent="0.25">
      <c r="A124" s="249">
        <v>99</v>
      </c>
      <c r="B124" s="250" t="s">
        <v>252</v>
      </c>
      <c r="C124" s="251">
        <v>48.82</v>
      </c>
      <c r="D124" s="252">
        <v>4.3999999999999997E-2</v>
      </c>
      <c r="E124" s="253" t="s">
        <v>436</v>
      </c>
      <c r="F124" s="252">
        <v>0</v>
      </c>
      <c r="G124" s="254"/>
      <c r="H124" s="255"/>
      <c r="I124" s="255"/>
    </row>
    <row r="125" spans="1:9" x14ac:dyDescent="0.25">
      <c r="A125" s="249">
        <v>132</v>
      </c>
      <c r="B125" s="250" t="s">
        <v>254</v>
      </c>
      <c r="C125" s="251">
        <v>38.630000000000003</v>
      </c>
      <c r="D125" s="252">
        <v>3.9E-2</v>
      </c>
      <c r="E125" s="253" t="s">
        <v>434</v>
      </c>
      <c r="F125" s="252">
        <v>0</v>
      </c>
      <c r="G125" s="254"/>
      <c r="H125" s="255"/>
      <c r="I125" s="255"/>
    </row>
    <row r="126" spans="1:9" x14ac:dyDescent="0.25">
      <c r="A126" s="249">
        <v>166</v>
      </c>
      <c r="B126" s="250" t="s">
        <v>255</v>
      </c>
      <c r="C126" s="251">
        <v>26.91</v>
      </c>
      <c r="D126" s="252">
        <v>1.4999999999999999E-2</v>
      </c>
      <c r="E126" s="253" t="s">
        <v>392</v>
      </c>
      <c r="F126" s="252">
        <v>0</v>
      </c>
      <c r="G126" s="254"/>
      <c r="H126" s="255"/>
      <c r="I126" s="255"/>
    </row>
    <row r="127" spans="1:9" x14ac:dyDescent="0.25">
      <c r="A127" s="249">
        <v>161</v>
      </c>
      <c r="B127" s="250" t="s">
        <v>256</v>
      </c>
      <c r="C127" s="251">
        <v>28.2</v>
      </c>
      <c r="D127" s="252">
        <v>6.4000000000000001E-2</v>
      </c>
      <c r="E127" s="253" t="s">
        <v>395</v>
      </c>
      <c r="F127" s="252">
        <v>0</v>
      </c>
      <c r="G127" s="254"/>
      <c r="H127" s="255"/>
      <c r="I127" s="255"/>
    </row>
    <row r="128" spans="1:9" x14ac:dyDescent="0.25">
      <c r="A128" s="249">
        <v>150</v>
      </c>
      <c r="B128" s="250" t="s">
        <v>258</v>
      </c>
      <c r="C128" s="251">
        <v>31.13</v>
      </c>
      <c r="D128" s="252">
        <v>1.2999999999999999E-2</v>
      </c>
      <c r="E128" s="253" t="s">
        <v>427</v>
      </c>
      <c r="F128" s="252">
        <v>0</v>
      </c>
      <c r="G128" s="254"/>
      <c r="H128" s="255"/>
      <c r="I128" s="255"/>
    </row>
    <row r="129" spans="1:9" x14ac:dyDescent="0.25">
      <c r="A129" s="249">
        <v>149</v>
      </c>
      <c r="B129" s="250" t="s">
        <v>259</v>
      </c>
      <c r="C129" s="251">
        <v>31.19</v>
      </c>
      <c r="D129" s="252">
        <v>3.2000000000000001E-2</v>
      </c>
      <c r="E129" s="253" t="s">
        <v>396</v>
      </c>
      <c r="F129" s="252">
        <v>0</v>
      </c>
      <c r="G129" s="254"/>
      <c r="H129" s="255"/>
      <c r="I129" s="255"/>
    </row>
    <row r="130" spans="1:9" x14ac:dyDescent="0.25">
      <c r="A130" s="249">
        <v>69</v>
      </c>
      <c r="B130" s="250" t="s">
        <v>261</v>
      </c>
      <c r="C130" s="251">
        <v>60.49</v>
      </c>
      <c r="D130" s="252">
        <v>6.8000000000000005E-2</v>
      </c>
      <c r="E130" s="253" t="s">
        <v>423</v>
      </c>
      <c r="F130" s="252">
        <v>0.04</v>
      </c>
      <c r="G130" s="254"/>
      <c r="H130" s="255"/>
      <c r="I130" s="255"/>
    </row>
    <row r="131" spans="1:9" x14ac:dyDescent="0.25">
      <c r="A131" s="249">
        <v>96</v>
      </c>
      <c r="B131" s="250" t="s">
        <v>262</v>
      </c>
      <c r="C131" s="251">
        <v>49.73</v>
      </c>
      <c r="D131" s="252">
        <v>4.3999999999999997E-2</v>
      </c>
      <c r="E131" s="253" t="s">
        <v>437</v>
      </c>
      <c r="F131" s="252">
        <v>3.0000000000000001E-3</v>
      </c>
      <c r="G131" s="254"/>
      <c r="H131" s="255"/>
      <c r="I131" s="255"/>
    </row>
    <row r="132" spans="1:9" x14ac:dyDescent="0.25">
      <c r="A132" s="249">
        <v>120</v>
      </c>
      <c r="B132" s="250" t="s">
        <v>263</v>
      </c>
      <c r="C132" s="251">
        <v>42.28</v>
      </c>
      <c r="D132" s="252">
        <v>3.7999999999999999E-2</v>
      </c>
      <c r="E132" s="253" t="s">
        <v>438</v>
      </c>
      <c r="F132" s="252">
        <v>2.1999999999999999E-2</v>
      </c>
      <c r="G132" s="254"/>
      <c r="H132" s="255"/>
      <c r="I132" s="255"/>
    </row>
    <row r="133" spans="1:9" x14ac:dyDescent="0.25">
      <c r="A133" s="249">
        <v>113</v>
      </c>
      <c r="B133" s="250" t="s">
        <v>403</v>
      </c>
      <c r="C133" s="251">
        <v>44.03</v>
      </c>
      <c r="D133" s="252">
        <v>3.2000000000000001E-2</v>
      </c>
      <c r="E133" s="253" t="s">
        <v>420</v>
      </c>
      <c r="F133" s="252">
        <v>3.0000000000000001E-3</v>
      </c>
      <c r="G133" s="254"/>
      <c r="H133" s="255"/>
      <c r="I133" s="255"/>
    </row>
    <row r="134" spans="1:9" x14ac:dyDescent="0.25">
      <c r="A134" s="249">
        <v>124</v>
      </c>
      <c r="B134" s="250" t="s">
        <v>264</v>
      </c>
      <c r="C134" s="251">
        <v>41.32</v>
      </c>
      <c r="D134" s="252">
        <v>4.1000000000000002E-2</v>
      </c>
      <c r="E134" s="253" t="s">
        <v>396</v>
      </c>
      <c r="F134" s="252">
        <v>0.01</v>
      </c>
      <c r="G134" s="254"/>
      <c r="H134" s="255"/>
      <c r="I134" s="255"/>
    </row>
    <row r="135" spans="1:9" x14ac:dyDescent="0.25">
      <c r="A135" s="249">
        <v>88</v>
      </c>
      <c r="B135" s="250" t="s">
        <v>249</v>
      </c>
      <c r="C135" s="251">
        <v>52.81</v>
      </c>
      <c r="D135" s="252">
        <v>5.0999999999999997E-2</v>
      </c>
      <c r="E135" s="253" t="s">
        <v>439</v>
      </c>
      <c r="F135" s="252">
        <v>2E-3</v>
      </c>
      <c r="G135" s="254"/>
      <c r="H135" s="255"/>
      <c r="I135" s="255"/>
    </row>
    <row r="136" spans="1:9" x14ac:dyDescent="0.25">
      <c r="A136" s="249">
        <v>72</v>
      </c>
      <c r="B136" s="250" t="s">
        <v>267</v>
      </c>
      <c r="C136" s="251">
        <v>59.11</v>
      </c>
      <c r="D136" s="252">
        <v>5.8999999999999997E-2</v>
      </c>
      <c r="E136" s="253" t="s">
        <v>439</v>
      </c>
      <c r="F136" s="252">
        <v>0.01</v>
      </c>
      <c r="G136" s="254"/>
      <c r="H136" s="255"/>
      <c r="I136" s="255"/>
    </row>
    <row r="139" spans="1:9" ht="72" customHeight="1" x14ac:dyDescent="0.25">
      <c r="A139" s="265" t="s">
        <v>440</v>
      </c>
      <c r="B139" s="180" t="s">
        <v>375</v>
      </c>
      <c r="C139" s="264" t="s">
        <v>310</v>
      </c>
      <c r="D139" s="264" t="s">
        <v>441</v>
      </c>
      <c r="E139" s="264" t="s">
        <v>442</v>
      </c>
      <c r="F139" s="264" t="s">
        <v>443</v>
      </c>
      <c r="G139" s="264"/>
      <c r="H139" s="180"/>
      <c r="I139" s="180"/>
    </row>
    <row r="140" spans="1:9" x14ac:dyDescent="0.25">
      <c r="A140" s="249">
        <v>151</v>
      </c>
      <c r="B140" s="250" t="s">
        <v>260</v>
      </c>
      <c r="C140" s="251">
        <v>32.1</v>
      </c>
      <c r="D140" s="252">
        <v>3.3000000000000002E-2</v>
      </c>
      <c r="E140" s="266">
        <v>5.0000000000000001E-3</v>
      </c>
      <c r="F140" s="267">
        <v>0</v>
      </c>
      <c r="G140" s="267"/>
      <c r="H140" s="255"/>
      <c r="I140" s="249"/>
    </row>
    <row r="141" spans="1:9" x14ac:dyDescent="0.25">
      <c r="A141" s="249">
        <v>84</v>
      </c>
      <c r="B141" s="250" t="s">
        <v>241</v>
      </c>
      <c r="C141" s="251">
        <v>52.1</v>
      </c>
      <c r="D141" s="252">
        <v>7.9000000000000001E-2</v>
      </c>
      <c r="E141" s="266">
        <v>3.0000000000000001E-3</v>
      </c>
      <c r="F141" s="267" t="s">
        <v>415</v>
      </c>
      <c r="G141" s="267"/>
      <c r="H141" s="255"/>
      <c r="I141" s="249"/>
    </row>
    <row r="142" spans="1:9" x14ac:dyDescent="0.25">
      <c r="A142" s="249">
        <v>43</v>
      </c>
      <c r="B142" s="250" t="s">
        <v>242</v>
      </c>
      <c r="C142" s="251">
        <v>70.5</v>
      </c>
      <c r="D142" s="252">
        <v>0.17499999999999999</v>
      </c>
      <c r="E142" s="266">
        <v>3.1E-2</v>
      </c>
      <c r="F142" s="267">
        <v>1.4999999999999999E-2</v>
      </c>
      <c r="G142" s="267"/>
      <c r="H142" s="255"/>
      <c r="I142" s="249"/>
    </row>
    <row r="143" spans="1:9" x14ac:dyDescent="0.25">
      <c r="A143" s="249">
        <v>95</v>
      </c>
      <c r="B143" s="250" t="s">
        <v>251</v>
      </c>
      <c r="C143" s="251">
        <v>49.8</v>
      </c>
      <c r="D143" s="252">
        <v>4.5999999999999999E-2</v>
      </c>
      <c r="E143" s="266">
        <v>8.0000000000000002E-3</v>
      </c>
      <c r="F143" s="267" t="s">
        <v>415</v>
      </c>
      <c r="G143" s="267"/>
      <c r="H143" s="255"/>
      <c r="I143" s="249"/>
    </row>
    <row r="144" spans="1:9" x14ac:dyDescent="0.25">
      <c r="A144" s="249">
        <v>39</v>
      </c>
      <c r="B144" s="250" t="s">
        <v>253</v>
      </c>
      <c r="C144" s="251">
        <v>74.099999999999994</v>
      </c>
      <c r="D144" s="252">
        <v>7.6999999999999999E-2</v>
      </c>
      <c r="E144" s="266">
        <v>4.9000000000000002E-2</v>
      </c>
      <c r="F144" s="267" t="s">
        <v>415</v>
      </c>
      <c r="G144" s="267"/>
      <c r="H144" s="255"/>
      <c r="I144" s="249"/>
    </row>
    <row r="145" spans="1:9" x14ac:dyDescent="0.25">
      <c r="A145" s="249">
        <v>136</v>
      </c>
      <c r="B145" s="250" t="s">
        <v>388</v>
      </c>
      <c r="C145" s="251">
        <v>36.299999999999997</v>
      </c>
      <c r="D145" s="252">
        <v>0.02</v>
      </c>
      <c r="E145" s="266">
        <v>4.0000000000000001E-3</v>
      </c>
      <c r="F145" s="267" t="s">
        <v>415</v>
      </c>
      <c r="G145" s="267"/>
      <c r="H145" s="255"/>
      <c r="I145" s="249"/>
    </row>
    <row r="146" spans="1:9" x14ac:dyDescent="0.25">
      <c r="A146" s="249">
        <v>132</v>
      </c>
      <c r="B146" s="250" t="s">
        <v>244</v>
      </c>
      <c r="C146" s="251">
        <v>38.200000000000003</v>
      </c>
      <c r="D146" s="252">
        <v>1.9E-2</v>
      </c>
      <c r="E146" s="266">
        <v>5.0000000000000001E-3</v>
      </c>
      <c r="F146" s="267" t="s">
        <v>415</v>
      </c>
      <c r="G146" s="267"/>
      <c r="H146" s="255"/>
      <c r="I146" s="249"/>
    </row>
    <row r="147" spans="1:9" x14ac:dyDescent="0.25">
      <c r="A147" s="249">
        <v>122</v>
      </c>
      <c r="B147" s="250" t="s">
        <v>246</v>
      </c>
      <c r="C147" s="251">
        <v>42.7</v>
      </c>
      <c r="D147" s="252">
        <v>0.03</v>
      </c>
      <c r="E147" s="266">
        <v>6.0000000000000001E-3</v>
      </c>
      <c r="F147" s="267" t="s">
        <v>415</v>
      </c>
      <c r="G147" s="267"/>
      <c r="H147" s="255"/>
      <c r="I147" s="249"/>
    </row>
    <row r="148" spans="1:9" x14ac:dyDescent="0.25">
      <c r="A148" s="249">
        <v>87</v>
      </c>
      <c r="B148" s="250" t="s">
        <v>266</v>
      </c>
      <c r="C148" s="251">
        <v>51.9</v>
      </c>
      <c r="D148" s="252">
        <v>5.6000000000000001E-2</v>
      </c>
      <c r="E148" s="266">
        <v>2.1000000000000001E-2</v>
      </c>
      <c r="F148" s="267">
        <v>3.0000000000000001E-3</v>
      </c>
      <c r="G148" s="267"/>
      <c r="H148" s="255"/>
      <c r="I148" s="249"/>
    </row>
    <row r="149" spans="1:9" x14ac:dyDescent="0.25">
      <c r="A149" s="249">
        <v>127</v>
      </c>
      <c r="B149" s="250" t="s">
        <v>250</v>
      </c>
      <c r="C149" s="251">
        <v>40.299999999999997</v>
      </c>
      <c r="D149" s="252">
        <v>2.8000000000000001E-2</v>
      </c>
      <c r="E149" s="266">
        <v>5.0000000000000001E-3</v>
      </c>
      <c r="F149" s="267" t="s">
        <v>415</v>
      </c>
      <c r="G149" s="267"/>
      <c r="H149" s="255"/>
      <c r="I149" s="249"/>
    </row>
    <row r="150" spans="1:9" x14ac:dyDescent="0.25">
      <c r="A150" s="249">
        <v>144</v>
      </c>
      <c r="B150" s="250" t="s">
        <v>245</v>
      </c>
      <c r="C150" s="251">
        <v>33.6</v>
      </c>
      <c r="D150" s="252">
        <v>3.6999999999999998E-2</v>
      </c>
      <c r="E150" s="266">
        <v>0.01</v>
      </c>
      <c r="F150" s="267">
        <v>0</v>
      </c>
      <c r="G150" s="267"/>
      <c r="H150" s="255"/>
      <c r="I150" s="249"/>
    </row>
    <row r="151" spans="1:9" x14ac:dyDescent="0.25">
      <c r="A151" s="249">
        <v>107</v>
      </c>
      <c r="B151" s="250" t="s">
        <v>248</v>
      </c>
      <c r="C151" s="251">
        <v>47.2</v>
      </c>
      <c r="D151" s="252">
        <v>9.5000000000000001E-2</v>
      </c>
      <c r="E151" s="266">
        <v>1.2E-2</v>
      </c>
      <c r="F151" s="267">
        <v>1E-3</v>
      </c>
      <c r="G151" s="267"/>
      <c r="H151" s="255"/>
      <c r="I151" s="249"/>
    </row>
    <row r="152" spans="1:9" x14ac:dyDescent="0.25">
      <c r="A152" s="249">
        <v>158</v>
      </c>
      <c r="B152" s="250" t="s">
        <v>247</v>
      </c>
      <c r="C152" s="251">
        <v>30</v>
      </c>
      <c r="D152" s="252">
        <v>1.2E-2</v>
      </c>
      <c r="E152" s="266">
        <v>3.0000000000000001E-3</v>
      </c>
      <c r="F152" s="267">
        <v>2E-3</v>
      </c>
      <c r="G152" s="267"/>
      <c r="H152" s="255"/>
      <c r="I152" s="249"/>
    </row>
    <row r="153" spans="1:9" x14ac:dyDescent="0.25">
      <c r="A153" s="249">
        <v>91</v>
      </c>
      <c r="B153" s="250" t="s">
        <v>252</v>
      </c>
      <c r="C153" s="251">
        <v>50.5</v>
      </c>
      <c r="D153" s="252">
        <v>3.1E-2</v>
      </c>
      <c r="E153" s="266">
        <v>1.4E-2</v>
      </c>
      <c r="F153" s="267" t="s">
        <v>415</v>
      </c>
      <c r="G153" s="267"/>
      <c r="H153" s="255"/>
      <c r="I153" s="249"/>
    </row>
    <row r="154" spans="1:9" x14ac:dyDescent="0.25">
      <c r="A154" s="249">
        <v>109</v>
      </c>
      <c r="B154" s="250" t="s">
        <v>254</v>
      </c>
      <c r="C154" s="251">
        <v>45.5</v>
      </c>
      <c r="D154" s="252">
        <v>0.04</v>
      </c>
      <c r="E154" s="266">
        <v>5.0000000000000001E-3</v>
      </c>
      <c r="F154" s="267" t="s">
        <v>415</v>
      </c>
      <c r="G154" s="267"/>
      <c r="H154" s="255"/>
      <c r="I154" s="249"/>
    </row>
    <row r="155" spans="1:9" x14ac:dyDescent="0.25">
      <c r="A155" s="249">
        <v>101</v>
      </c>
      <c r="B155" s="250" t="s">
        <v>256</v>
      </c>
      <c r="C155" s="251">
        <v>48.6</v>
      </c>
      <c r="D155" s="252">
        <v>5.8000000000000003E-2</v>
      </c>
      <c r="E155" s="266">
        <v>4.0000000000000001E-3</v>
      </c>
      <c r="F155" s="267" t="s">
        <v>415</v>
      </c>
      <c r="G155" s="267"/>
      <c r="H155" s="255"/>
      <c r="I155" s="249"/>
    </row>
    <row r="156" spans="1:9" x14ac:dyDescent="0.25">
      <c r="A156" s="249">
        <v>129</v>
      </c>
      <c r="B156" s="250" t="s">
        <v>258</v>
      </c>
      <c r="C156" s="251">
        <v>39.4</v>
      </c>
      <c r="D156" s="252">
        <v>1.2999999999999999E-2</v>
      </c>
      <c r="E156" s="266">
        <v>8.9999999999999993E-3</v>
      </c>
      <c r="F156" s="267" t="s">
        <v>415</v>
      </c>
      <c r="G156" s="267"/>
      <c r="H156" s="255"/>
      <c r="I156" s="249"/>
    </row>
    <row r="157" spans="1:9" x14ac:dyDescent="0.25">
      <c r="A157" s="249">
        <v>102</v>
      </c>
      <c r="B157" s="250" t="s">
        <v>259</v>
      </c>
      <c r="C157" s="251">
        <v>47.9</v>
      </c>
      <c r="D157" s="252">
        <v>3.5999999999999997E-2</v>
      </c>
      <c r="E157" s="266">
        <v>8.9999999999999993E-3</v>
      </c>
      <c r="F157" s="267" t="s">
        <v>415</v>
      </c>
      <c r="G157" s="267"/>
      <c r="H157" s="255"/>
      <c r="I157" s="249"/>
    </row>
    <row r="158" spans="1:9" x14ac:dyDescent="0.25">
      <c r="A158" s="249">
        <v>108</v>
      </c>
      <c r="B158" s="250" t="s">
        <v>261</v>
      </c>
      <c r="C158" s="251">
        <v>45.9</v>
      </c>
      <c r="D158" s="252">
        <v>4.7E-2</v>
      </c>
      <c r="E158" s="266">
        <v>7.0000000000000001E-3</v>
      </c>
      <c r="F158" s="267">
        <v>7.0000000000000001E-3</v>
      </c>
      <c r="G158" s="267"/>
      <c r="H158" s="255"/>
      <c r="I158" s="249"/>
    </row>
    <row r="159" spans="1:9" x14ac:dyDescent="0.25">
      <c r="A159" s="249">
        <v>115</v>
      </c>
      <c r="B159" s="250" t="s">
        <v>262</v>
      </c>
      <c r="C159" s="251">
        <v>44.4</v>
      </c>
      <c r="D159" s="252">
        <v>4.1000000000000002E-2</v>
      </c>
      <c r="E159" s="266">
        <v>1.2999999999999999E-2</v>
      </c>
      <c r="F159" s="267">
        <v>2E-3</v>
      </c>
      <c r="G159" s="267"/>
      <c r="H159" s="255"/>
      <c r="I159" s="249"/>
    </row>
    <row r="160" spans="1:9" x14ac:dyDescent="0.25">
      <c r="A160" s="249">
        <v>128</v>
      </c>
      <c r="B160" s="250" t="s">
        <v>403</v>
      </c>
      <c r="C160" s="251">
        <v>39.9</v>
      </c>
      <c r="D160" s="252">
        <v>0.03</v>
      </c>
      <c r="E160" s="266">
        <v>4.0000000000000001E-3</v>
      </c>
      <c r="F160" s="267" t="s">
        <v>415</v>
      </c>
      <c r="G160" s="267"/>
      <c r="H160" s="255"/>
      <c r="I160" s="249"/>
    </row>
    <row r="161" spans="1:9" x14ac:dyDescent="0.25">
      <c r="A161" s="249">
        <v>154</v>
      </c>
      <c r="B161" s="250" t="s">
        <v>264</v>
      </c>
      <c r="C161" s="251">
        <v>31.1</v>
      </c>
      <c r="D161" s="252">
        <v>0.04</v>
      </c>
      <c r="E161" s="266">
        <v>-8.0000000000000002E-3</v>
      </c>
      <c r="F161" s="267" t="s">
        <v>415</v>
      </c>
      <c r="G161" s="267"/>
      <c r="H161" s="255"/>
      <c r="I161" s="249"/>
    </row>
    <row r="162" spans="1:9" x14ac:dyDescent="0.25">
      <c r="A162" s="249">
        <v>148</v>
      </c>
      <c r="B162" s="250" t="s">
        <v>249</v>
      </c>
      <c r="C162" s="251">
        <v>33.4</v>
      </c>
      <c r="D162" s="252">
        <v>3.4000000000000002E-2</v>
      </c>
      <c r="E162" s="266">
        <v>8.0000000000000002E-3</v>
      </c>
      <c r="F162" s="267">
        <v>0</v>
      </c>
      <c r="G162" s="267"/>
      <c r="H162" s="255"/>
      <c r="I162" s="249"/>
    </row>
    <row r="163" spans="1:9" x14ac:dyDescent="0.25">
      <c r="A163" s="249">
        <v>79</v>
      </c>
      <c r="B163" s="250" t="s">
        <v>267</v>
      </c>
      <c r="C163" s="251">
        <v>54.9</v>
      </c>
      <c r="D163" s="252">
        <v>5.2999999999999999E-2</v>
      </c>
      <c r="E163" s="266">
        <v>0.02</v>
      </c>
      <c r="F163" s="267">
        <v>8.9999999999999993E-3</v>
      </c>
      <c r="G163" s="267"/>
      <c r="H163" s="255"/>
      <c r="I163" s="249"/>
    </row>
    <row r="164" spans="1:9" x14ac:dyDescent="0.25">
      <c r="A164" s="249">
        <v>166</v>
      </c>
      <c r="B164" s="250" t="s">
        <v>263</v>
      </c>
      <c r="C164" s="251">
        <v>27.8</v>
      </c>
      <c r="D164" s="252">
        <v>4.2000000000000003E-2</v>
      </c>
      <c r="E164" s="266">
        <v>0</v>
      </c>
      <c r="F164" s="267">
        <v>0</v>
      </c>
      <c r="G164" s="267"/>
      <c r="H164" s="255"/>
      <c r="I164" s="249"/>
    </row>
    <row r="165" spans="1:9" x14ac:dyDescent="0.25">
      <c r="A165" s="249">
        <v>173</v>
      </c>
      <c r="B165" s="250" t="s">
        <v>257</v>
      </c>
      <c r="C165" s="251">
        <v>25.2</v>
      </c>
      <c r="D165" s="252">
        <v>1.7999999999999999E-2</v>
      </c>
      <c r="E165" s="266">
        <v>-1E-3</v>
      </c>
      <c r="F165" s="267" t="s">
        <v>415</v>
      </c>
      <c r="G165" s="267"/>
      <c r="H165" s="255"/>
      <c r="I165" s="249"/>
    </row>
    <row r="166" spans="1:9" x14ac:dyDescent="0.25">
      <c r="A166" s="249">
        <v>179</v>
      </c>
      <c r="B166" s="250" t="s">
        <v>255</v>
      </c>
      <c r="C166" s="251">
        <v>23.8</v>
      </c>
      <c r="D166" s="252">
        <v>1.4E-2</v>
      </c>
      <c r="E166" s="266">
        <v>-1E-3</v>
      </c>
      <c r="F166" s="267" t="s">
        <v>415</v>
      </c>
      <c r="G166" s="267"/>
      <c r="H166" s="255"/>
      <c r="I166" s="249"/>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7"/>
  <sheetViews>
    <sheetView workbookViewId="0"/>
  </sheetViews>
  <sheetFormatPr defaultColWidth="9.140625" defaultRowHeight="15" x14ac:dyDescent="0.25"/>
  <cols>
    <col min="1" max="1" width="19" bestFit="1" customWidth="1"/>
    <col min="2" max="2" width="40.28515625" bestFit="1" customWidth="1"/>
  </cols>
  <sheetData>
    <row r="2" spans="1:13" ht="27.75" customHeight="1" x14ac:dyDescent="0.25">
      <c r="A2" s="94" t="s">
        <v>194</v>
      </c>
      <c r="B2" s="274" t="s">
        <v>444</v>
      </c>
      <c r="C2" s="274"/>
      <c r="D2" s="274"/>
      <c r="E2" s="274"/>
      <c r="F2" t="s">
        <v>0</v>
      </c>
    </row>
    <row r="3" spans="1:13" x14ac:dyDescent="0.25">
      <c r="A3" s="95"/>
      <c r="B3" s="96"/>
      <c r="C3" s="96"/>
      <c r="D3" s="96"/>
      <c r="E3" s="96"/>
    </row>
    <row r="4" spans="1:13" ht="371.25" customHeight="1" x14ac:dyDescent="0.25">
      <c r="A4" s="94" t="s">
        <v>195</v>
      </c>
      <c r="B4" s="274" t="s">
        <v>445</v>
      </c>
      <c r="C4" s="274"/>
      <c r="D4" s="274"/>
      <c r="E4" s="274"/>
    </row>
    <row r="5" spans="1:13" x14ac:dyDescent="0.25">
      <c r="A5" s="95"/>
      <c r="B5" s="96"/>
      <c r="C5" s="96"/>
      <c r="D5" s="96"/>
      <c r="E5" s="96"/>
    </row>
    <row r="6" spans="1:13" ht="45" customHeight="1" x14ac:dyDescent="0.25">
      <c r="A6" s="94" t="s">
        <v>197</v>
      </c>
      <c r="B6" s="275" t="s">
        <v>446</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t="s">
        <v>218</v>
      </c>
      <c r="B13" s="82" t="s">
        <v>447</v>
      </c>
    </row>
    <row r="14" spans="1:13" x14ac:dyDescent="0.25">
      <c r="A14" s="83" t="s">
        <v>219</v>
      </c>
      <c r="B14" s="82" t="s">
        <v>448</v>
      </c>
    </row>
    <row r="15" spans="1:13" x14ac:dyDescent="0.25">
      <c r="A15" s="83" t="s">
        <v>221</v>
      </c>
      <c r="B15" s="82"/>
    </row>
    <row r="16" spans="1:13" x14ac:dyDescent="0.25">
      <c r="A16" s="83" t="s">
        <v>222</v>
      </c>
      <c r="B16" s="82" t="s">
        <v>449</v>
      </c>
    </row>
    <row r="17" spans="1:11" x14ac:dyDescent="0.25">
      <c r="A17" s="83"/>
      <c r="B17" s="82"/>
    </row>
    <row r="18" spans="1:11" x14ac:dyDescent="0.25">
      <c r="A18" s="124" t="s">
        <v>450</v>
      </c>
    </row>
    <row r="19" spans="1:11" x14ac:dyDescent="0.25">
      <c r="A19" s="124" t="s">
        <v>451</v>
      </c>
      <c r="B19" s="124" t="s">
        <v>452</v>
      </c>
    </row>
    <row r="20" spans="1:11" x14ac:dyDescent="0.25">
      <c r="A20" s="124" t="s">
        <v>453</v>
      </c>
      <c r="B20" s="124" t="s">
        <v>454</v>
      </c>
    </row>
    <row r="21" spans="1:11" x14ac:dyDescent="0.25">
      <c r="A21" s="125" t="s">
        <v>455</v>
      </c>
      <c r="B21" s="125" t="s">
        <v>226</v>
      </c>
      <c r="C21" s="125" t="s">
        <v>227</v>
      </c>
      <c r="D21" s="125" t="s">
        <v>228</v>
      </c>
      <c r="E21" s="125" t="s">
        <v>229</v>
      </c>
      <c r="F21" s="125" t="s">
        <v>230</v>
      </c>
      <c r="G21" s="125" t="s">
        <v>231</v>
      </c>
      <c r="H21" s="125" t="s">
        <v>232</v>
      </c>
      <c r="I21" s="125" t="s">
        <v>233</v>
      </c>
      <c r="J21" s="125" t="s">
        <v>234</v>
      </c>
      <c r="K21" s="125" t="s">
        <v>235</v>
      </c>
    </row>
    <row r="22" spans="1:11" x14ac:dyDescent="0.25">
      <c r="A22" s="125" t="s">
        <v>239</v>
      </c>
      <c r="B22" s="127">
        <f>SUM(B60,B94,B130)</f>
        <v>0</v>
      </c>
      <c r="C22" s="127">
        <f t="shared" ref="C22:K22" si="0">SUM(C60,C94,C130)</f>
        <v>173740</v>
      </c>
      <c r="D22" s="127">
        <f t="shared" si="0"/>
        <v>166334</v>
      </c>
      <c r="E22" s="127">
        <f t="shared" si="0"/>
        <v>162684</v>
      </c>
      <c r="F22" s="127">
        <f t="shared" si="0"/>
        <v>161095</v>
      </c>
      <c r="G22" s="127">
        <f t="shared" si="0"/>
        <v>157312</v>
      </c>
      <c r="H22" s="127">
        <f t="shared" si="0"/>
        <v>152727</v>
      </c>
      <c r="I22" s="127">
        <f t="shared" si="0"/>
        <v>196568</v>
      </c>
      <c r="J22" s="263">
        <f>SUM(J60,J94,J130)</f>
        <v>206316</v>
      </c>
      <c r="K22" s="127">
        <f t="shared" si="0"/>
        <v>0</v>
      </c>
    </row>
    <row r="23" spans="1:11" x14ac:dyDescent="0.25">
      <c r="A23" s="125" t="s">
        <v>241</v>
      </c>
      <c r="B23" s="127">
        <f t="shared" ref="B23:K49" si="1">SUM(B61,B95,B131)</f>
        <v>2919</v>
      </c>
      <c r="C23" s="127">
        <f t="shared" si="1"/>
        <v>15</v>
      </c>
      <c r="D23" s="127">
        <f t="shared" si="1"/>
        <v>2525</v>
      </c>
      <c r="E23" s="127">
        <f t="shared" si="1"/>
        <v>2666</v>
      </c>
      <c r="F23" s="127">
        <f t="shared" si="1"/>
        <v>5</v>
      </c>
      <c r="G23" s="127">
        <f t="shared" si="1"/>
        <v>2465</v>
      </c>
      <c r="H23" s="127">
        <f t="shared" si="1"/>
        <v>0</v>
      </c>
      <c r="I23" s="127">
        <f t="shared" si="1"/>
        <v>2033</v>
      </c>
      <c r="J23" s="262">
        <f t="shared" si="1"/>
        <v>2423</v>
      </c>
      <c r="K23" s="127">
        <f t="shared" si="1"/>
        <v>0</v>
      </c>
    </row>
    <row r="24" spans="1:11" x14ac:dyDescent="0.25">
      <c r="A24" s="125" t="s">
        <v>242</v>
      </c>
      <c r="B24" s="127">
        <f t="shared" si="1"/>
        <v>10896</v>
      </c>
      <c r="C24" s="127">
        <f t="shared" si="1"/>
        <v>6888</v>
      </c>
      <c r="D24" s="127">
        <f t="shared" si="1"/>
        <v>6921</v>
      </c>
      <c r="E24" s="127">
        <f t="shared" si="1"/>
        <v>10962</v>
      </c>
      <c r="F24" s="127">
        <f t="shared" si="1"/>
        <v>7110</v>
      </c>
      <c r="G24" s="127">
        <f t="shared" si="1"/>
        <v>7058</v>
      </c>
      <c r="H24" s="127">
        <f t="shared" si="1"/>
        <v>6928</v>
      </c>
      <c r="I24" s="127">
        <f t="shared" si="1"/>
        <v>11649</v>
      </c>
      <c r="J24" s="262">
        <f t="shared" si="1"/>
        <v>10489</v>
      </c>
      <c r="K24" s="127">
        <f t="shared" si="1"/>
        <v>0</v>
      </c>
    </row>
    <row r="25" spans="1:11" x14ac:dyDescent="0.25">
      <c r="A25" s="125" t="s">
        <v>243</v>
      </c>
      <c r="B25" s="127">
        <f t="shared" si="1"/>
        <v>6002</v>
      </c>
      <c r="C25" s="127">
        <f t="shared" si="1"/>
        <v>5876</v>
      </c>
      <c r="D25" s="127">
        <f t="shared" si="1"/>
        <v>5662</v>
      </c>
      <c r="E25" s="127">
        <f t="shared" si="1"/>
        <v>5180</v>
      </c>
      <c r="F25" s="127">
        <f t="shared" si="1"/>
        <v>5194</v>
      </c>
      <c r="G25" s="127">
        <f t="shared" si="1"/>
        <v>5214</v>
      </c>
      <c r="H25" s="127">
        <f t="shared" si="1"/>
        <v>5190</v>
      </c>
      <c r="I25" s="127">
        <f t="shared" si="1"/>
        <v>5191</v>
      </c>
      <c r="J25" s="262">
        <f t="shared" si="1"/>
        <v>5000</v>
      </c>
      <c r="K25" s="127">
        <f t="shared" si="1"/>
        <v>0</v>
      </c>
    </row>
    <row r="26" spans="1:11" x14ac:dyDescent="0.25">
      <c r="A26" s="125" t="s">
        <v>244</v>
      </c>
      <c r="B26" s="127">
        <f t="shared" si="1"/>
        <v>1328</v>
      </c>
      <c r="C26" s="127">
        <f t="shared" si="1"/>
        <v>1372</v>
      </c>
      <c r="D26" s="127">
        <f t="shared" si="1"/>
        <v>1364</v>
      </c>
      <c r="E26" s="127">
        <f t="shared" si="1"/>
        <v>1356</v>
      </c>
      <c r="F26" s="127">
        <f t="shared" si="1"/>
        <v>1333</v>
      </c>
      <c r="G26" s="127">
        <f t="shared" si="1"/>
        <v>1046</v>
      </c>
      <c r="H26" s="127">
        <f t="shared" si="1"/>
        <v>1086</v>
      </c>
      <c r="I26" s="127">
        <f t="shared" si="1"/>
        <v>1003</v>
      </c>
      <c r="J26" s="262">
        <f t="shared" si="1"/>
        <v>1064</v>
      </c>
      <c r="K26" s="127">
        <f t="shared" si="1"/>
        <v>0</v>
      </c>
    </row>
    <row r="27" spans="1:11" x14ac:dyDescent="0.25">
      <c r="A27" s="125" t="s">
        <v>307</v>
      </c>
      <c r="B27" s="127">
        <f t="shared" si="1"/>
        <v>31527</v>
      </c>
      <c r="C27" s="127">
        <f t="shared" si="1"/>
        <v>30372</v>
      </c>
      <c r="D27" s="127">
        <f t="shared" si="1"/>
        <v>30061</v>
      </c>
      <c r="E27" s="127">
        <f t="shared" si="1"/>
        <v>32423</v>
      </c>
      <c r="F27" s="127">
        <f t="shared" si="1"/>
        <v>33174</v>
      </c>
      <c r="G27" s="127">
        <f t="shared" si="1"/>
        <v>31320</v>
      </c>
      <c r="H27" s="127">
        <f t="shared" si="1"/>
        <v>32910</v>
      </c>
      <c r="I27" s="127">
        <f t="shared" si="1"/>
        <v>31664</v>
      </c>
      <c r="J27" s="262">
        <f t="shared" si="1"/>
        <v>30923</v>
      </c>
      <c r="K27" s="127">
        <f t="shared" si="1"/>
        <v>0</v>
      </c>
    </row>
    <row r="28" spans="1:11" x14ac:dyDescent="0.25">
      <c r="A28" s="125" t="s">
        <v>246</v>
      </c>
      <c r="B28" s="127">
        <f t="shared" si="1"/>
        <v>0</v>
      </c>
      <c r="C28" s="127">
        <f t="shared" si="1"/>
        <v>31</v>
      </c>
      <c r="D28" s="127">
        <f t="shared" si="1"/>
        <v>19</v>
      </c>
      <c r="E28" s="127">
        <f t="shared" si="1"/>
        <v>1758</v>
      </c>
      <c r="F28" s="127">
        <f t="shared" si="1"/>
        <v>1699</v>
      </c>
      <c r="G28" s="127">
        <f t="shared" si="1"/>
        <v>0</v>
      </c>
      <c r="H28" s="127">
        <f t="shared" si="1"/>
        <v>0</v>
      </c>
      <c r="I28" s="127">
        <f t="shared" si="1"/>
        <v>1522</v>
      </c>
      <c r="J28" s="262">
        <f t="shared" si="1"/>
        <v>1516</v>
      </c>
      <c r="K28" s="127">
        <f t="shared" si="1"/>
        <v>0</v>
      </c>
    </row>
    <row r="29" spans="1:11" x14ac:dyDescent="0.25">
      <c r="A29" s="125" t="s">
        <v>247</v>
      </c>
      <c r="B29" s="127">
        <f t="shared" si="1"/>
        <v>1312</v>
      </c>
      <c r="C29" s="127">
        <f t="shared" si="1"/>
        <v>3988</v>
      </c>
      <c r="D29" s="127">
        <f t="shared" si="1"/>
        <v>2719</v>
      </c>
      <c r="E29" s="127">
        <f t="shared" si="1"/>
        <v>2745</v>
      </c>
      <c r="F29" s="127">
        <f t="shared" si="1"/>
        <v>28</v>
      </c>
      <c r="G29" s="127">
        <f t="shared" si="1"/>
        <v>3026</v>
      </c>
      <c r="H29" s="127">
        <f t="shared" si="1"/>
        <v>3082</v>
      </c>
      <c r="I29" s="127">
        <f t="shared" si="1"/>
        <v>3082</v>
      </c>
      <c r="J29" s="262">
        <f t="shared" si="1"/>
        <v>3136</v>
      </c>
      <c r="K29" s="127">
        <f t="shared" si="1"/>
        <v>0</v>
      </c>
    </row>
    <row r="30" spans="1:11" x14ac:dyDescent="0.25">
      <c r="A30" s="125" t="s">
        <v>248</v>
      </c>
      <c r="B30" s="127">
        <f t="shared" si="1"/>
        <v>4302</v>
      </c>
      <c r="C30" s="127">
        <f t="shared" si="1"/>
        <v>0</v>
      </c>
      <c r="D30" s="127">
        <f t="shared" si="1"/>
        <v>4931</v>
      </c>
      <c r="E30" s="127">
        <f t="shared" si="1"/>
        <v>5377</v>
      </c>
      <c r="F30" s="127">
        <f t="shared" si="1"/>
        <v>1484</v>
      </c>
      <c r="G30" s="127">
        <f t="shared" si="1"/>
        <v>3932</v>
      </c>
      <c r="H30" s="127">
        <f t="shared" si="1"/>
        <v>4485</v>
      </c>
      <c r="I30" s="127">
        <f t="shared" si="1"/>
        <v>6079</v>
      </c>
      <c r="J30" s="262">
        <f t="shared" si="1"/>
        <v>4995</v>
      </c>
      <c r="K30" s="127">
        <f t="shared" si="1"/>
        <v>0</v>
      </c>
    </row>
    <row r="31" spans="1:11" x14ac:dyDescent="0.25">
      <c r="A31" s="125" t="s">
        <v>249</v>
      </c>
      <c r="B31" s="127">
        <f t="shared" si="1"/>
        <v>20081</v>
      </c>
      <c r="C31" s="127">
        <f t="shared" si="1"/>
        <v>18218</v>
      </c>
      <c r="D31" s="127">
        <f t="shared" si="1"/>
        <v>14560</v>
      </c>
      <c r="E31" s="127">
        <f t="shared" si="1"/>
        <v>15187</v>
      </c>
      <c r="F31" s="127">
        <f t="shared" si="1"/>
        <v>15453</v>
      </c>
      <c r="G31" s="127">
        <f t="shared" si="1"/>
        <v>16658</v>
      </c>
      <c r="H31" s="127">
        <f t="shared" si="1"/>
        <v>16590</v>
      </c>
      <c r="I31" s="127">
        <f t="shared" si="1"/>
        <v>15813</v>
      </c>
      <c r="J31" s="262">
        <f t="shared" si="1"/>
        <v>16743</v>
      </c>
      <c r="K31" s="127">
        <f t="shared" si="1"/>
        <v>0</v>
      </c>
    </row>
    <row r="32" spans="1:11" x14ac:dyDescent="0.25">
      <c r="A32" s="125" t="s">
        <v>250</v>
      </c>
      <c r="B32" s="127">
        <f t="shared" si="1"/>
        <v>24083</v>
      </c>
      <c r="C32" s="127">
        <f t="shared" si="1"/>
        <v>22780</v>
      </c>
      <c r="D32" s="127">
        <f t="shared" si="1"/>
        <v>22329</v>
      </c>
      <c r="E32" s="127">
        <f t="shared" si="1"/>
        <v>19910</v>
      </c>
      <c r="F32" s="127">
        <f t="shared" si="1"/>
        <v>18622</v>
      </c>
      <c r="G32" s="127">
        <f t="shared" si="1"/>
        <v>17396</v>
      </c>
      <c r="H32" s="127">
        <f t="shared" si="1"/>
        <v>11882</v>
      </c>
      <c r="I32" s="127">
        <f t="shared" si="1"/>
        <v>11126</v>
      </c>
      <c r="J32" s="262">
        <f t="shared" si="1"/>
        <v>13708</v>
      </c>
      <c r="K32" s="127">
        <f t="shared" si="1"/>
        <v>0</v>
      </c>
    </row>
    <row r="33" spans="1:11" x14ac:dyDescent="0.25">
      <c r="A33" s="125" t="s">
        <v>251</v>
      </c>
      <c r="B33" s="127">
        <f t="shared" si="1"/>
        <v>2520</v>
      </c>
      <c r="C33" s="127">
        <f t="shared" si="1"/>
        <v>2303</v>
      </c>
      <c r="D33" s="127">
        <f t="shared" si="1"/>
        <v>2277</v>
      </c>
      <c r="E33" s="127">
        <f t="shared" si="1"/>
        <v>0</v>
      </c>
      <c r="F33" s="127">
        <f t="shared" si="1"/>
        <v>2057</v>
      </c>
      <c r="G33" s="127">
        <f t="shared" si="1"/>
        <v>2055</v>
      </c>
      <c r="H33" s="127">
        <f t="shared" si="1"/>
        <v>2041</v>
      </c>
      <c r="I33" s="127">
        <f t="shared" si="1"/>
        <v>1999</v>
      </c>
      <c r="J33" s="262">
        <f t="shared" si="1"/>
        <v>1782</v>
      </c>
      <c r="K33" s="127">
        <f t="shared" si="1"/>
        <v>0</v>
      </c>
    </row>
    <row r="34" spans="1:11" x14ac:dyDescent="0.25">
      <c r="A34" s="125" t="s">
        <v>252</v>
      </c>
      <c r="B34" s="127">
        <f t="shared" si="1"/>
        <v>15997</v>
      </c>
      <c r="C34" s="127">
        <f t="shared" si="1"/>
        <v>15336</v>
      </c>
      <c r="D34" s="127">
        <f t="shared" si="1"/>
        <v>14488</v>
      </c>
      <c r="E34" s="127">
        <f t="shared" si="1"/>
        <v>14091</v>
      </c>
      <c r="F34" s="127">
        <f t="shared" si="1"/>
        <v>13533</v>
      </c>
      <c r="G34" s="127">
        <f t="shared" si="1"/>
        <v>13099</v>
      </c>
      <c r="H34" s="127">
        <f t="shared" si="1"/>
        <v>12468</v>
      </c>
      <c r="I34" s="127">
        <f t="shared" si="1"/>
        <v>12253</v>
      </c>
      <c r="J34" s="262">
        <f t="shared" si="1"/>
        <v>12130</v>
      </c>
      <c r="K34" s="127">
        <f t="shared" si="1"/>
        <v>0</v>
      </c>
    </row>
    <row r="35" spans="1:11" x14ac:dyDescent="0.25">
      <c r="A35" s="125" t="s">
        <v>253</v>
      </c>
      <c r="B35" s="127">
        <f t="shared" si="1"/>
        <v>0</v>
      </c>
      <c r="C35" s="127">
        <f t="shared" si="1"/>
        <v>0</v>
      </c>
      <c r="D35" s="127">
        <f t="shared" si="1"/>
        <v>0</v>
      </c>
      <c r="E35" s="127">
        <f t="shared" si="1"/>
        <v>0</v>
      </c>
      <c r="F35" s="127">
        <f t="shared" si="1"/>
        <v>0</v>
      </c>
      <c r="G35" s="127">
        <f t="shared" si="1"/>
        <v>0</v>
      </c>
      <c r="H35" s="127">
        <f t="shared" si="1"/>
        <v>0</v>
      </c>
      <c r="I35" s="127">
        <f t="shared" si="1"/>
        <v>0</v>
      </c>
      <c r="J35" s="262">
        <f t="shared" si="1"/>
        <v>0</v>
      </c>
      <c r="K35" s="127">
        <f t="shared" si="1"/>
        <v>0</v>
      </c>
    </row>
    <row r="36" spans="1:11" x14ac:dyDescent="0.25">
      <c r="A36" s="125" t="s">
        <v>254</v>
      </c>
      <c r="B36" s="127">
        <f t="shared" si="1"/>
        <v>2756</v>
      </c>
      <c r="C36" s="127">
        <f t="shared" si="1"/>
        <v>3028</v>
      </c>
      <c r="D36" s="127">
        <f t="shared" si="1"/>
        <v>3062</v>
      </c>
      <c r="E36" s="127">
        <f t="shared" si="1"/>
        <v>3147</v>
      </c>
      <c r="F36" s="127">
        <f t="shared" si="1"/>
        <v>3173</v>
      </c>
      <c r="G36" s="127">
        <f t="shared" si="1"/>
        <v>3026</v>
      </c>
      <c r="H36" s="127">
        <f t="shared" si="1"/>
        <v>2936</v>
      </c>
      <c r="I36" s="127">
        <f t="shared" si="1"/>
        <v>3074</v>
      </c>
      <c r="J36" s="262">
        <f t="shared" si="1"/>
        <v>3191</v>
      </c>
      <c r="K36" s="127">
        <f t="shared" si="1"/>
        <v>0</v>
      </c>
    </row>
    <row r="37" spans="1:11" x14ac:dyDescent="0.25">
      <c r="A37" s="125" t="s">
        <v>255</v>
      </c>
      <c r="B37" s="127">
        <f t="shared" si="1"/>
        <v>2306</v>
      </c>
      <c r="C37" s="127">
        <f t="shared" si="1"/>
        <v>2248</v>
      </c>
      <c r="D37" s="127">
        <f t="shared" si="1"/>
        <v>2319</v>
      </c>
      <c r="E37" s="127">
        <f t="shared" si="1"/>
        <v>2464</v>
      </c>
      <c r="F37" s="127">
        <f t="shared" si="1"/>
        <v>2506</v>
      </c>
      <c r="G37" s="127">
        <f t="shared" si="1"/>
        <v>2484</v>
      </c>
      <c r="H37" s="127">
        <f t="shared" si="1"/>
        <v>2513</v>
      </c>
      <c r="I37" s="127">
        <f t="shared" si="1"/>
        <v>2590</v>
      </c>
      <c r="J37" s="262">
        <f t="shared" si="1"/>
        <v>2686</v>
      </c>
      <c r="K37" s="127">
        <f t="shared" si="1"/>
        <v>0</v>
      </c>
    </row>
    <row r="38" spans="1:11" x14ac:dyDescent="0.25">
      <c r="A38" s="125" t="s">
        <v>256</v>
      </c>
      <c r="B38" s="127">
        <f t="shared" si="1"/>
        <v>285</v>
      </c>
      <c r="C38" s="127">
        <f t="shared" si="1"/>
        <v>275</v>
      </c>
      <c r="D38" s="127">
        <f t="shared" si="1"/>
        <v>266</v>
      </c>
      <c r="E38" s="127">
        <f t="shared" si="1"/>
        <v>252</v>
      </c>
      <c r="F38" s="127">
        <f t="shared" si="1"/>
        <v>248</v>
      </c>
      <c r="G38" s="127">
        <f t="shared" si="1"/>
        <v>261</v>
      </c>
      <c r="H38" s="127">
        <f t="shared" si="1"/>
        <v>272</v>
      </c>
      <c r="I38" s="127">
        <f t="shared" si="1"/>
        <v>286</v>
      </c>
      <c r="J38" s="262">
        <f t="shared" si="1"/>
        <v>274</v>
      </c>
      <c r="K38" s="127">
        <f t="shared" si="1"/>
        <v>0</v>
      </c>
    </row>
    <row r="39" spans="1:11" x14ac:dyDescent="0.25">
      <c r="A39" s="125" t="s">
        <v>257</v>
      </c>
      <c r="B39" s="127">
        <f t="shared" si="1"/>
        <v>2991</v>
      </c>
      <c r="C39" s="127">
        <f t="shared" si="1"/>
        <v>2705</v>
      </c>
      <c r="D39" s="127">
        <f t="shared" si="1"/>
        <v>2678</v>
      </c>
      <c r="E39" s="127">
        <f t="shared" si="1"/>
        <v>2854</v>
      </c>
      <c r="F39" s="127">
        <f t="shared" si="1"/>
        <v>2824</v>
      </c>
      <c r="G39" s="127">
        <f t="shared" si="1"/>
        <v>2696</v>
      </c>
      <c r="H39" s="127">
        <f t="shared" si="1"/>
        <v>2800</v>
      </c>
      <c r="I39" s="127">
        <f t="shared" si="1"/>
        <v>3258</v>
      </c>
      <c r="J39" s="262">
        <f t="shared" si="1"/>
        <v>3916</v>
      </c>
      <c r="K39" s="127">
        <f t="shared" si="1"/>
        <v>0</v>
      </c>
    </row>
    <row r="40" spans="1:11" x14ac:dyDescent="0.25">
      <c r="A40" s="125" t="s">
        <v>258</v>
      </c>
      <c r="B40" s="127">
        <f t="shared" si="1"/>
        <v>194</v>
      </c>
      <c r="C40" s="127">
        <f t="shared" si="1"/>
        <v>0</v>
      </c>
      <c r="D40" s="127">
        <f t="shared" si="1"/>
        <v>0</v>
      </c>
      <c r="E40" s="127">
        <f t="shared" si="1"/>
        <v>157</v>
      </c>
      <c r="F40" s="127">
        <f t="shared" si="1"/>
        <v>0</v>
      </c>
      <c r="G40" s="127">
        <f t="shared" si="1"/>
        <v>123</v>
      </c>
      <c r="H40" s="127">
        <f t="shared" si="1"/>
        <v>123</v>
      </c>
      <c r="I40" s="127">
        <f t="shared" si="1"/>
        <v>123</v>
      </c>
      <c r="J40" s="262">
        <f t="shared" si="1"/>
        <v>123</v>
      </c>
      <c r="K40" s="127">
        <f t="shared" si="1"/>
        <v>0</v>
      </c>
    </row>
    <row r="41" spans="1:11" x14ac:dyDescent="0.25">
      <c r="A41" s="125" t="s">
        <v>259</v>
      </c>
      <c r="B41" s="127">
        <f t="shared" si="1"/>
        <v>2335</v>
      </c>
      <c r="C41" s="127">
        <f t="shared" si="1"/>
        <v>2092</v>
      </c>
      <c r="D41" s="127">
        <f t="shared" si="1"/>
        <v>2122</v>
      </c>
      <c r="E41" s="127">
        <f t="shared" si="1"/>
        <v>1849</v>
      </c>
      <c r="F41" s="127">
        <f t="shared" si="1"/>
        <v>1851</v>
      </c>
      <c r="G41" s="127">
        <f t="shared" si="1"/>
        <v>1805</v>
      </c>
      <c r="H41" s="127">
        <f t="shared" si="1"/>
        <v>1973</v>
      </c>
      <c r="I41" s="127">
        <f t="shared" si="1"/>
        <v>2233</v>
      </c>
      <c r="J41" s="262">
        <f t="shared" si="1"/>
        <v>2316</v>
      </c>
      <c r="K41" s="127">
        <f t="shared" si="1"/>
        <v>0</v>
      </c>
    </row>
    <row r="42" spans="1:11" x14ac:dyDescent="0.25">
      <c r="A42" s="125" t="s">
        <v>260</v>
      </c>
      <c r="B42" s="127">
        <f t="shared" si="1"/>
        <v>4526</v>
      </c>
      <c r="C42" s="127">
        <f t="shared" si="1"/>
        <v>4589</v>
      </c>
      <c r="D42" s="127">
        <f t="shared" si="1"/>
        <v>4574</v>
      </c>
      <c r="E42" s="127">
        <f t="shared" si="1"/>
        <v>4632</v>
      </c>
      <c r="F42" s="127">
        <f t="shared" si="1"/>
        <v>4567</v>
      </c>
      <c r="G42" s="127">
        <f t="shared" si="1"/>
        <v>4693</v>
      </c>
      <c r="H42" s="127">
        <f t="shared" si="1"/>
        <v>4829</v>
      </c>
      <c r="I42" s="127">
        <f t="shared" si="1"/>
        <v>4811</v>
      </c>
      <c r="J42" s="262">
        <f t="shared" si="1"/>
        <v>4987</v>
      </c>
      <c r="K42" s="127">
        <f t="shared" si="1"/>
        <v>0</v>
      </c>
    </row>
    <row r="43" spans="1:11" x14ac:dyDescent="0.25">
      <c r="A43" s="125" t="s">
        <v>261</v>
      </c>
      <c r="B43" s="127">
        <f t="shared" si="1"/>
        <v>22290</v>
      </c>
      <c r="C43" s="127">
        <f t="shared" si="1"/>
        <v>21623</v>
      </c>
      <c r="D43" s="127">
        <f t="shared" si="1"/>
        <v>19748</v>
      </c>
      <c r="E43" s="127">
        <f t="shared" si="1"/>
        <v>19052</v>
      </c>
      <c r="F43" s="127">
        <f t="shared" si="1"/>
        <v>18769</v>
      </c>
      <c r="G43" s="127">
        <f t="shared" si="1"/>
        <v>18804</v>
      </c>
      <c r="H43" s="127">
        <f t="shared" si="1"/>
        <v>18600</v>
      </c>
      <c r="I43" s="127">
        <f t="shared" si="1"/>
        <v>20032</v>
      </c>
      <c r="J43" s="262">
        <f t="shared" si="1"/>
        <v>18769</v>
      </c>
      <c r="K43" s="127">
        <f t="shared" si="1"/>
        <v>0</v>
      </c>
    </row>
    <row r="44" spans="1:11" x14ac:dyDescent="0.25">
      <c r="A44" s="125" t="s">
        <v>262</v>
      </c>
      <c r="B44" s="127">
        <f t="shared" si="1"/>
        <v>8811</v>
      </c>
      <c r="C44" s="127">
        <f t="shared" si="1"/>
        <v>7694</v>
      </c>
      <c r="D44" s="127">
        <f t="shared" si="1"/>
        <v>7393</v>
      </c>
      <c r="E44" s="127">
        <f t="shared" si="1"/>
        <v>6705</v>
      </c>
      <c r="F44" s="127">
        <f t="shared" si="1"/>
        <v>6613</v>
      </c>
      <c r="G44" s="127">
        <f t="shared" si="1"/>
        <v>6879</v>
      </c>
      <c r="H44" s="127">
        <f t="shared" si="1"/>
        <v>7093</v>
      </c>
      <c r="I44" s="127">
        <f t="shared" si="1"/>
        <v>8991</v>
      </c>
      <c r="J44" s="262">
        <f t="shared" si="1"/>
        <v>9056</v>
      </c>
      <c r="K44" s="127">
        <f t="shared" si="1"/>
        <v>0</v>
      </c>
    </row>
    <row r="45" spans="1:11" x14ac:dyDescent="0.25">
      <c r="A45" s="125" t="s">
        <v>263</v>
      </c>
      <c r="B45" s="127">
        <f t="shared" si="1"/>
        <v>12967</v>
      </c>
      <c r="C45" s="127">
        <f t="shared" si="1"/>
        <v>13374</v>
      </c>
      <c r="D45" s="127">
        <f t="shared" si="1"/>
        <v>12706</v>
      </c>
      <c r="E45" s="127">
        <f t="shared" si="1"/>
        <v>12201</v>
      </c>
      <c r="F45" s="127">
        <f t="shared" si="1"/>
        <v>13105</v>
      </c>
      <c r="G45" s="127">
        <f t="shared" si="1"/>
        <v>12758</v>
      </c>
      <c r="H45" s="127">
        <f t="shared" si="1"/>
        <v>11783</v>
      </c>
      <c r="I45" s="127">
        <f t="shared" si="1"/>
        <v>11929</v>
      </c>
      <c r="J45" s="262">
        <f t="shared" si="1"/>
        <v>12128</v>
      </c>
      <c r="K45" s="127">
        <f t="shared" si="1"/>
        <v>0</v>
      </c>
    </row>
    <row r="46" spans="1:11" x14ac:dyDescent="0.25">
      <c r="A46" s="125" t="s">
        <v>264</v>
      </c>
      <c r="B46" s="127">
        <f t="shared" si="1"/>
        <v>0</v>
      </c>
      <c r="C46" s="127">
        <f t="shared" si="1"/>
        <v>1017</v>
      </c>
      <c r="D46" s="127">
        <f t="shared" si="1"/>
        <v>945</v>
      </c>
      <c r="E46" s="127">
        <f t="shared" si="1"/>
        <v>945</v>
      </c>
      <c r="F46" s="127">
        <f t="shared" si="1"/>
        <v>945</v>
      </c>
      <c r="G46" s="127">
        <f t="shared" si="1"/>
        <v>945</v>
      </c>
      <c r="H46" s="127">
        <f t="shared" si="1"/>
        <v>945</v>
      </c>
      <c r="I46" s="127">
        <f t="shared" si="1"/>
        <v>945</v>
      </c>
      <c r="J46" s="262">
        <f t="shared" si="1"/>
        <v>945</v>
      </c>
      <c r="K46" s="127">
        <f t="shared" si="1"/>
        <v>0</v>
      </c>
    </row>
    <row r="47" spans="1:11" x14ac:dyDescent="0.25">
      <c r="A47" s="125" t="s">
        <v>265</v>
      </c>
      <c r="B47" s="127">
        <f t="shared" si="1"/>
        <v>2413</v>
      </c>
      <c r="C47" s="127">
        <f t="shared" si="1"/>
        <v>2212</v>
      </c>
      <c r="D47" s="127">
        <f t="shared" si="1"/>
        <v>2389</v>
      </c>
      <c r="E47" s="127">
        <f t="shared" si="1"/>
        <v>2082</v>
      </c>
      <c r="F47" s="127">
        <f t="shared" si="1"/>
        <v>2143</v>
      </c>
      <c r="G47" s="127">
        <f t="shared" si="1"/>
        <v>2333</v>
      </c>
      <c r="H47" s="127">
        <f t="shared" si="1"/>
        <v>2177</v>
      </c>
      <c r="I47" s="127">
        <f t="shared" si="1"/>
        <v>2907</v>
      </c>
      <c r="J47" s="262">
        <f t="shared" si="1"/>
        <v>2894</v>
      </c>
      <c r="K47" s="127">
        <f t="shared" si="1"/>
        <v>0</v>
      </c>
    </row>
    <row r="48" spans="1:11" x14ac:dyDescent="0.25">
      <c r="A48" s="125" t="s">
        <v>266</v>
      </c>
      <c r="B48" s="127">
        <f t="shared" si="1"/>
        <v>3763</v>
      </c>
      <c r="C48" s="127">
        <f t="shared" si="1"/>
        <v>5649</v>
      </c>
      <c r="D48" s="127">
        <f t="shared" si="1"/>
        <v>5986</v>
      </c>
      <c r="E48" s="127">
        <f t="shared" si="1"/>
        <v>5770</v>
      </c>
      <c r="F48" s="127">
        <f t="shared" ref="C48:K49" si="2">SUM(F86,F120,F156)</f>
        <v>5301</v>
      </c>
      <c r="G48" s="127">
        <f t="shared" si="2"/>
        <v>5771</v>
      </c>
      <c r="H48" s="127">
        <f t="shared" si="2"/>
        <v>5421</v>
      </c>
      <c r="I48" s="127">
        <f t="shared" si="2"/>
        <v>5702</v>
      </c>
      <c r="J48" s="262">
        <f t="shared" si="2"/>
        <v>5689</v>
      </c>
      <c r="K48" s="127">
        <f t="shared" si="2"/>
        <v>0</v>
      </c>
    </row>
    <row r="49" spans="1:15" x14ac:dyDescent="0.25">
      <c r="A49" s="125" t="s">
        <v>267</v>
      </c>
      <c r="B49" s="127">
        <f t="shared" si="1"/>
        <v>2967</v>
      </c>
      <c r="C49" s="127">
        <f t="shared" si="2"/>
        <v>0</v>
      </c>
      <c r="D49" s="127">
        <f t="shared" si="2"/>
        <v>2723</v>
      </c>
      <c r="E49" s="127">
        <f t="shared" si="2"/>
        <v>2623</v>
      </c>
      <c r="F49" s="127">
        <f t="shared" si="2"/>
        <v>2014</v>
      </c>
      <c r="G49" s="127">
        <f t="shared" si="2"/>
        <v>2026</v>
      </c>
      <c r="H49" s="127">
        <f t="shared" si="2"/>
        <v>2036</v>
      </c>
      <c r="I49" s="127">
        <f t="shared" si="2"/>
        <v>1729</v>
      </c>
      <c r="J49" s="262">
        <f t="shared" si="2"/>
        <v>1689</v>
      </c>
      <c r="K49" s="127">
        <f t="shared" si="2"/>
        <v>0</v>
      </c>
    </row>
    <row r="50" spans="1:15" x14ac:dyDescent="0.25">
      <c r="A50" s="83"/>
      <c r="B50" s="82"/>
    </row>
    <row r="51" spans="1:15" x14ac:dyDescent="0.25">
      <c r="A51" s="83" t="s">
        <v>218</v>
      </c>
      <c r="B51" s="82" t="s">
        <v>447</v>
      </c>
    </row>
    <row r="52" spans="1:15" x14ac:dyDescent="0.25">
      <c r="A52" s="83" t="s">
        <v>219</v>
      </c>
      <c r="B52" s="82" t="s">
        <v>448</v>
      </c>
    </row>
    <row r="53" spans="1:15" x14ac:dyDescent="0.25">
      <c r="A53" s="83" t="s">
        <v>221</v>
      </c>
      <c r="B53" s="82"/>
    </row>
    <row r="54" spans="1:15" x14ac:dyDescent="0.25">
      <c r="A54" s="83" t="s">
        <v>222</v>
      </c>
      <c r="B54" s="82" t="s">
        <v>449</v>
      </c>
    </row>
    <row r="55" spans="1:15" x14ac:dyDescent="0.25">
      <c r="A55" s="83"/>
      <c r="B55" s="82"/>
    </row>
    <row r="56" spans="1:15" x14ac:dyDescent="0.25">
      <c r="A56" s="124" t="s">
        <v>450</v>
      </c>
    </row>
    <row r="57" spans="1:15" x14ac:dyDescent="0.25">
      <c r="A57" s="124" t="s">
        <v>451</v>
      </c>
      <c r="B57" s="124" t="s">
        <v>456</v>
      </c>
    </row>
    <row r="58" spans="1:15" x14ac:dyDescent="0.25">
      <c r="A58" s="124" t="s">
        <v>453</v>
      </c>
      <c r="B58" s="124" t="s">
        <v>454</v>
      </c>
    </row>
    <row r="59" spans="1:15" x14ac:dyDescent="0.25">
      <c r="A59" s="125" t="s">
        <v>455</v>
      </c>
      <c r="B59" s="125" t="s">
        <v>226</v>
      </c>
      <c r="C59" s="125" t="s">
        <v>227</v>
      </c>
      <c r="D59" s="125" t="s">
        <v>228</v>
      </c>
      <c r="E59" s="125" t="s">
        <v>229</v>
      </c>
      <c r="F59" s="125" t="s">
        <v>230</v>
      </c>
      <c r="G59" s="125" t="s">
        <v>231</v>
      </c>
      <c r="H59" s="125" t="s">
        <v>232</v>
      </c>
      <c r="I59" s="125" t="s">
        <v>233</v>
      </c>
      <c r="J59" s="125" t="s">
        <v>234</v>
      </c>
      <c r="K59" s="125" t="s">
        <v>235</v>
      </c>
    </row>
    <row r="60" spans="1:15" x14ac:dyDescent="0.25">
      <c r="A60" s="125" t="s">
        <v>239</v>
      </c>
      <c r="B60" s="127" t="s">
        <v>240</v>
      </c>
      <c r="C60" s="232">
        <v>173740</v>
      </c>
      <c r="D60" s="232">
        <v>166334</v>
      </c>
      <c r="E60" s="232">
        <v>162684</v>
      </c>
      <c r="F60" s="232">
        <v>161095</v>
      </c>
      <c r="G60" s="232">
        <v>157312</v>
      </c>
      <c r="H60" s="232">
        <v>152727</v>
      </c>
      <c r="I60" s="232">
        <v>152940</v>
      </c>
      <c r="J60" s="126">
        <v>154287</v>
      </c>
      <c r="K60" s="127" t="s">
        <v>240</v>
      </c>
      <c r="M60" s="129" t="s">
        <v>457</v>
      </c>
      <c r="N60" s="129"/>
      <c r="O60" s="129"/>
    </row>
    <row r="61" spans="1:15" x14ac:dyDescent="0.25">
      <c r="A61" s="125" t="s">
        <v>241</v>
      </c>
      <c r="B61" s="126">
        <v>2874</v>
      </c>
      <c r="C61" s="127" t="s">
        <v>240</v>
      </c>
      <c r="D61" s="126">
        <v>2525</v>
      </c>
      <c r="E61" s="126">
        <v>2666</v>
      </c>
      <c r="F61" s="127" t="s">
        <v>240</v>
      </c>
      <c r="G61" s="126">
        <v>2465</v>
      </c>
      <c r="H61" s="127" t="s">
        <v>240</v>
      </c>
      <c r="I61" s="126">
        <v>2033</v>
      </c>
      <c r="J61" s="126">
        <v>2415</v>
      </c>
      <c r="K61" s="127" t="s">
        <v>240</v>
      </c>
    </row>
    <row r="62" spans="1:15" x14ac:dyDescent="0.25">
      <c r="A62" s="125" t="s">
        <v>242</v>
      </c>
      <c r="B62" s="126">
        <v>4184</v>
      </c>
      <c r="C62" s="127" t="s">
        <v>240</v>
      </c>
      <c r="D62" s="127" t="s">
        <v>240</v>
      </c>
      <c r="E62" s="126">
        <v>3772</v>
      </c>
      <c r="F62" s="127" t="s">
        <v>240</v>
      </c>
      <c r="G62" s="127" t="s">
        <v>240</v>
      </c>
      <c r="H62" s="127" t="s">
        <v>240</v>
      </c>
      <c r="I62" s="126">
        <v>4502</v>
      </c>
      <c r="J62" s="126">
        <v>4238</v>
      </c>
      <c r="K62" s="127" t="s">
        <v>240</v>
      </c>
    </row>
    <row r="63" spans="1:15" x14ac:dyDescent="0.25">
      <c r="A63" s="125" t="s">
        <v>243</v>
      </c>
      <c r="B63" s="126">
        <v>6002</v>
      </c>
      <c r="C63" s="126">
        <v>5876</v>
      </c>
      <c r="D63" s="126">
        <v>5662</v>
      </c>
      <c r="E63" s="126">
        <v>5180</v>
      </c>
      <c r="F63" s="126">
        <v>5194</v>
      </c>
      <c r="G63" s="126">
        <v>5214</v>
      </c>
      <c r="H63" s="126">
        <v>5190</v>
      </c>
      <c r="I63" s="126">
        <v>5191</v>
      </c>
      <c r="J63" s="126">
        <v>5000</v>
      </c>
      <c r="K63" s="127" t="s">
        <v>240</v>
      </c>
    </row>
    <row r="64" spans="1:15" x14ac:dyDescent="0.25">
      <c r="A64" s="125" t="s">
        <v>244</v>
      </c>
      <c r="B64" s="126">
        <v>1328</v>
      </c>
      <c r="C64" s="126">
        <v>1295</v>
      </c>
      <c r="D64" s="126">
        <v>1231</v>
      </c>
      <c r="E64" s="126">
        <v>1233</v>
      </c>
      <c r="F64" s="126">
        <v>1256</v>
      </c>
      <c r="G64" s="126">
        <v>1046</v>
      </c>
      <c r="H64" s="126">
        <v>1052</v>
      </c>
      <c r="I64" s="126">
        <v>988</v>
      </c>
      <c r="J64" s="126">
        <v>1053</v>
      </c>
      <c r="K64" s="127" t="s">
        <v>240</v>
      </c>
    </row>
    <row r="65" spans="1:11" x14ac:dyDescent="0.25">
      <c r="A65" s="125" t="s">
        <v>307</v>
      </c>
      <c r="B65" s="126">
        <v>31527</v>
      </c>
      <c r="C65" s="126">
        <v>30372</v>
      </c>
      <c r="D65" s="126">
        <v>30061</v>
      </c>
      <c r="E65" s="126">
        <v>32423</v>
      </c>
      <c r="F65" s="126">
        <v>33174</v>
      </c>
      <c r="G65" s="126">
        <v>31320</v>
      </c>
      <c r="H65" s="126">
        <v>32910</v>
      </c>
      <c r="I65" s="126">
        <v>31297</v>
      </c>
      <c r="J65" s="126">
        <v>30595</v>
      </c>
      <c r="K65" s="127" t="s">
        <v>240</v>
      </c>
    </row>
    <row r="66" spans="1:11" x14ac:dyDescent="0.25">
      <c r="A66" s="125" t="s">
        <v>246</v>
      </c>
      <c r="B66" s="127" t="s">
        <v>240</v>
      </c>
      <c r="C66" s="127" t="s">
        <v>240</v>
      </c>
      <c r="D66" s="127" t="s">
        <v>240</v>
      </c>
      <c r="E66" s="126">
        <v>1723</v>
      </c>
      <c r="F66" s="126">
        <v>1661</v>
      </c>
      <c r="G66" s="127" t="s">
        <v>240</v>
      </c>
      <c r="H66" s="127" t="s">
        <v>240</v>
      </c>
      <c r="I66" s="126">
        <v>1494</v>
      </c>
      <c r="J66" s="126">
        <v>1484</v>
      </c>
      <c r="K66" s="127" t="s">
        <v>240</v>
      </c>
    </row>
    <row r="67" spans="1:11" x14ac:dyDescent="0.25">
      <c r="A67" s="125" t="s">
        <v>247</v>
      </c>
      <c r="B67" s="127" t="s">
        <v>240</v>
      </c>
      <c r="C67" s="126">
        <v>2661</v>
      </c>
      <c r="D67" s="126">
        <v>2684</v>
      </c>
      <c r="E67" s="126">
        <v>2699</v>
      </c>
      <c r="F67" s="127" t="s">
        <v>240</v>
      </c>
      <c r="G67" s="126">
        <v>2962</v>
      </c>
      <c r="H67" s="263">
        <v>3082</v>
      </c>
      <c r="I67" s="263">
        <f>H67</f>
        <v>3082</v>
      </c>
      <c r="J67" s="263">
        <f>I67</f>
        <v>3082</v>
      </c>
      <c r="K67" s="127" t="s">
        <v>240</v>
      </c>
    </row>
    <row r="68" spans="1:11" x14ac:dyDescent="0.25">
      <c r="A68" s="125" t="s">
        <v>248</v>
      </c>
      <c r="B68" s="126">
        <v>4302</v>
      </c>
      <c r="C68" s="127" t="s">
        <v>240</v>
      </c>
      <c r="D68" s="126">
        <v>3301</v>
      </c>
      <c r="E68" s="126">
        <v>3449</v>
      </c>
      <c r="F68" s="127" t="s">
        <v>240</v>
      </c>
      <c r="G68" s="126">
        <v>2568</v>
      </c>
      <c r="H68" s="126">
        <v>3031</v>
      </c>
      <c r="I68" s="126">
        <v>4680</v>
      </c>
      <c r="J68" s="126">
        <v>3586</v>
      </c>
      <c r="K68" s="127" t="s">
        <v>240</v>
      </c>
    </row>
    <row r="69" spans="1:11" x14ac:dyDescent="0.25">
      <c r="A69" s="125" t="s">
        <v>249</v>
      </c>
      <c r="B69" s="126">
        <v>18766</v>
      </c>
      <c r="C69" s="126">
        <v>16736</v>
      </c>
      <c r="D69" s="126">
        <v>14522</v>
      </c>
      <c r="E69" s="126">
        <v>13943</v>
      </c>
      <c r="F69" s="126">
        <v>13854</v>
      </c>
      <c r="G69" s="126">
        <v>14228</v>
      </c>
      <c r="H69" s="126">
        <v>13853</v>
      </c>
      <c r="I69" s="126">
        <v>12797</v>
      </c>
      <c r="J69" s="126">
        <v>13466</v>
      </c>
      <c r="K69" s="127" t="s">
        <v>240</v>
      </c>
    </row>
    <row r="70" spans="1:11" x14ac:dyDescent="0.25">
      <c r="A70" s="125" t="s">
        <v>250</v>
      </c>
      <c r="B70" s="126">
        <v>23690</v>
      </c>
      <c r="C70" s="126">
        <v>22780</v>
      </c>
      <c r="D70" s="126">
        <v>22329</v>
      </c>
      <c r="E70" s="126">
        <v>19812</v>
      </c>
      <c r="F70" s="126">
        <v>17809</v>
      </c>
      <c r="G70" s="126">
        <v>17231</v>
      </c>
      <c r="H70" s="126">
        <v>11778</v>
      </c>
      <c r="I70" s="126">
        <v>11049</v>
      </c>
      <c r="J70" s="126">
        <v>13360</v>
      </c>
      <c r="K70" s="127" t="s">
        <v>240</v>
      </c>
    </row>
    <row r="71" spans="1:11" x14ac:dyDescent="0.25">
      <c r="A71" s="125" t="s">
        <v>251</v>
      </c>
      <c r="B71" s="126">
        <v>2514</v>
      </c>
      <c r="C71" s="126">
        <v>2303</v>
      </c>
      <c r="D71" s="126">
        <v>2277</v>
      </c>
      <c r="E71" s="127" t="s">
        <v>240</v>
      </c>
      <c r="F71" s="126">
        <v>2026</v>
      </c>
      <c r="G71" s="126">
        <v>2010</v>
      </c>
      <c r="H71" s="126">
        <v>1999</v>
      </c>
      <c r="I71" s="126">
        <v>1963</v>
      </c>
      <c r="J71" s="126">
        <v>1745</v>
      </c>
      <c r="K71" s="127" t="s">
        <v>240</v>
      </c>
    </row>
    <row r="72" spans="1:11" x14ac:dyDescent="0.25">
      <c r="A72" s="125" t="s">
        <v>252</v>
      </c>
      <c r="B72" s="126">
        <v>15997</v>
      </c>
      <c r="C72" s="126">
        <v>15336</v>
      </c>
      <c r="D72" s="126">
        <v>14488</v>
      </c>
      <c r="E72" s="126">
        <v>14091</v>
      </c>
      <c r="F72" s="126">
        <v>13497</v>
      </c>
      <c r="G72" s="126">
        <v>13084</v>
      </c>
      <c r="H72" s="126">
        <v>12467</v>
      </c>
      <c r="I72" s="126">
        <v>12251</v>
      </c>
      <c r="J72" s="126">
        <v>12128</v>
      </c>
      <c r="K72" s="127" t="s">
        <v>240</v>
      </c>
    </row>
    <row r="73" spans="1:11" x14ac:dyDescent="0.25">
      <c r="A73" s="125" t="s">
        <v>253</v>
      </c>
      <c r="B73" s="127" t="s">
        <v>240</v>
      </c>
      <c r="C73" s="127" t="s">
        <v>240</v>
      </c>
      <c r="D73" s="127" t="s">
        <v>240</v>
      </c>
      <c r="E73" s="127" t="s">
        <v>240</v>
      </c>
      <c r="F73" s="127" t="s">
        <v>240</v>
      </c>
      <c r="G73" s="127" t="s">
        <v>240</v>
      </c>
      <c r="H73" s="127" t="s">
        <v>240</v>
      </c>
      <c r="I73" s="127" t="s">
        <v>240</v>
      </c>
      <c r="J73" s="127" t="s">
        <v>240</v>
      </c>
      <c r="K73" s="127" t="s">
        <v>240</v>
      </c>
    </row>
    <row r="74" spans="1:11" x14ac:dyDescent="0.25">
      <c r="A74" s="125" t="s">
        <v>254</v>
      </c>
      <c r="B74" s="126">
        <v>2709</v>
      </c>
      <c r="C74" s="126">
        <v>2981</v>
      </c>
      <c r="D74" s="126">
        <v>3004</v>
      </c>
      <c r="E74" s="126">
        <v>3096</v>
      </c>
      <c r="F74" s="126">
        <v>3161</v>
      </c>
      <c r="G74" s="126">
        <v>3014</v>
      </c>
      <c r="H74" s="126">
        <v>2921</v>
      </c>
      <c r="I74" s="126">
        <v>3057</v>
      </c>
      <c r="J74" s="126">
        <v>3120</v>
      </c>
      <c r="K74" s="127" t="s">
        <v>240</v>
      </c>
    </row>
    <row r="75" spans="1:11" x14ac:dyDescent="0.25">
      <c r="A75" s="125" t="s">
        <v>255</v>
      </c>
      <c r="B75" s="126">
        <v>2306</v>
      </c>
      <c r="C75" s="126">
        <v>2248</v>
      </c>
      <c r="D75" s="126">
        <v>2319</v>
      </c>
      <c r="E75" s="126">
        <v>2464</v>
      </c>
      <c r="F75" s="126">
        <v>2506</v>
      </c>
      <c r="G75" s="126">
        <v>2484</v>
      </c>
      <c r="H75" s="126">
        <v>2513</v>
      </c>
      <c r="I75" s="126">
        <v>2590</v>
      </c>
      <c r="J75" s="126">
        <v>2686</v>
      </c>
      <c r="K75" s="127" t="s">
        <v>240</v>
      </c>
    </row>
    <row r="76" spans="1:11" x14ac:dyDescent="0.25">
      <c r="A76" s="125" t="s">
        <v>256</v>
      </c>
      <c r="B76" s="126">
        <v>285</v>
      </c>
      <c r="C76" s="126">
        <v>275</v>
      </c>
      <c r="D76" s="126">
        <v>266</v>
      </c>
      <c r="E76" s="126">
        <v>252</v>
      </c>
      <c r="F76" s="126">
        <v>248</v>
      </c>
      <c r="G76" s="126">
        <v>261</v>
      </c>
      <c r="H76" s="126">
        <v>272</v>
      </c>
      <c r="I76" s="126">
        <v>286</v>
      </c>
      <c r="J76" s="126">
        <v>274</v>
      </c>
      <c r="K76" s="127" t="s">
        <v>240</v>
      </c>
    </row>
    <row r="77" spans="1:11" x14ac:dyDescent="0.25">
      <c r="A77" s="125" t="s">
        <v>257</v>
      </c>
      <c r="B77" s="126">
        <v>2753</v>
      </c>
      <c r="C77" s="126">
        <v>2496</v>
      </c>
      <c r="D77" s="126">
        <v>2531</v>
      </c>
      <c r="E77" s="126">
        <v>2703</v>
      </c>
      <c r="F77" s="126">
        <v>2626</v>
      </c>
      <c r="G77" s="126">
        <v>2504</v>
      </c>
      <c r="H77" s="126">
        <v>2598</v>
      </c>
      <c r="I77" s="126">
        <v>2703</v>
      </c>
      <c r="J77" s="126">
        <v>3357</v>
      </c>
      <c r="K77" s="127" t="s">
        <v>240</v>
      </c>
    </row>
    <row r="78" spans="1:11" x14ac:dyDescent="0.25">
      <c r="A78" s="125" t="s">
        <v>258</v>
      </c>
      <c r="B78" s="126">
        <v>194</v>
      </c>
      <c r="C78" s="127" t="s">
        <v>240</v>
      </c>
      <c r="D78" s="127" t="s">
        <v>240</v>
      </c>
      <c r="E78" s="126">
        <v>157</v>
      </c>
      <c r="F78" s="127" t="s">
        <v>240</v>
      </c>
      <c r="G78" s="263">
        <v>123</v>
      </c>
      <c r="H78" s="263">
        <f>G78</f>
        <v>123</v>
      </c>
      <c r="I78" s="263">
        <f>H78</f>
        <v>123</v>
      </c>
      <c r="J78" s="263">
        <f>I78</f>
        <v>123</v>
      </c>
      <c r="K78" s="127" t="s">
        <v>240</v>
      </c>
    </row>
    <row r="79" spans="1:11" x14ac:dyDescent="0.25">
      <c r="A79" s="125" t="s">
        <v>259</v>
      </c>
      <c r="B79" s="126">
        <v>2335</v>
      </c>
      <c r="C79" s="126">
        <v>2092</v>
      </c>
      <c r="D79" s="126">
        <v>2122</v>
      </c>
      <c r="E79" s="126">
        <v>1849</v>
      </c>
      <c r="F79" s="126">
        <v>1851</v>
      </c>
      <c r="G79" s="126">
        <v>1805</v>
      </c>
      <c r="H79" s="126">
        <v>1973</v>
      </c>
      <c r="I79" s="126">
        <v>2233</v>
      </c>
      <c r="J79" s="126">
        <v>2316</v>
      </c>
      <c r="K79" s="127" t="s">
        <v>240</v>
      </c>
    </row>
    <row r="80" spans="1:11" x14ac:dyDescent="0.25">
      <c r="A80" s="125" t="s">
        <v>260</v>
      </c>
      <c r="B80" s="126">
        <v>4507</v>
      </c>
      <c r="C80" s="126">
        <v>4567</v>
      </c>
      <c r="D80" s="126">
        <v>4543</v>
      </c>
      <c r="E80" s="126">
        <v>4593</v>
      </c>
      <c r="F80" s="126">
        <v>4567</v>
      </c>
      <c r="G80" s="126">
        <v>4693</v>
      </c>
      <c r="H80" s="126">
        <v>4829</v>
      </c>
      <c r="I80" s="126">
        <v>4811</v>
      </c>
      <c r="J80" s="126">
        <v>4987</v>
      </c>
      <c r="K80" s="127" t="s">
        <v>240</v>
      </c>
    </row>
    <row r="81" spans="1:13" x14ac:dyDescent="0.25">
      <c r="A81" s="125" t="s">
        <v>261</v>
      </c>
      <c r="B81" s="126">
        <v>22290</v>
      </c>
      <c r="C81" s="126">
        <v>21623</v>
      </c>
      <c r="D81" s="126">
        <v>19748</v>
      </c>
      <c r="E81" s="126">
        <v>19052</v>
      </c>
      <c r="F81" s="126">
        <v>18769</v>
      </c>
      <c r="G81" s="126">
        <v>18804</v>
      </c>
      <c r="H81" s="126">
        <v>18600</v>
      </c>
      <c r="I81" s="126">
        <v>20032</v>
      </c>
      <c r="J81" s="126">
        <v>18769</v>
      </c>
      <c r="K81" s="127" t="s">
        <v>240</v>
      </c>
    </row>
    <row r="82" spans="1:13" x14ac:dyDescent="0.25">
      <c r="A82" s="125" t="s">
        <v>262</v>
      </c>
      <c r="B82" s="126">
        <v>8811</v>
      </c>
      <c r="C82" s="126">
        <v>7694</v>
      </c>
      <c r="D82" s="126">
        <v>7027</v>
      </c>
      <c r="E82" s="126">
        <v>6705</v>
      </c>
      <c r="F82" s="126">
        <v>6613</v>
      </c>
      <c r="G82" s="126">
        <v>6517</v>
      </c>
      <c r="H82" s="126">
        <v>6688</v>
      </c>
      <c r="I82" s="126">
        <v>6615</v>
      </c>
      <c r="J82" s="126">
        <v>6696</v>
      </c>
      <c r="K82" s="127" t="s">
        <v>240</v>
      </c>
    </row>
    <row r="83" spans="1:13" x14ac:dyDescent="0.25">
      <c r="A83" s="125" t="s">
        <v>263</v>
      </c>
      <c r="B83" s="126">
        <v>10111</v>
      </c>
      <c r="C83" s="126">
        <v>10420</v>
      </c>
      <c r="D83" s="126">
        <v>9830</v>
      </c>
      <c r="E83" s="126">
        <v>9523</v>
      </c>
      <c r="F83" s="126">
        <v>10387</v>
      </c>
      <c r="G83" s="126">
        <v>10314</v>
      </c>
      <c r="H83" s="126">
        <v>9726</v>
      </c>
      <c r="I83" s="126">
        <v>9768</v>
      </c>
      <c r="J83" s="126">
        <v>9925</v>
      </c>
      <c r="K83" s="127" t="s">
        <v>240</v>
      </c>
    </row>
    <row r="84" spans="1:13" x14ac:dyDescent="0.25">
      <c r="A84" s="125" t="s">
        <v>264</v>
      </c>
      <c r="B84" s="127" t="s">
        <v>240</v>
      </c>
      <c r="C84" s="126">
        <v>1010</v>
      </c>
      <c r="D84" s="263">
        <v>945</v>
      </c>
      <c r="E84" s="263">
        <f t="shared" ref="E84:J84" si="3">D84</f>
        <v>945</v>
      </c>
      <c r="F84" s="263">
        <f t="shared" si="3"/>
        <v>945</v>
      </c>
      <c r="G84" s="263">
        <f t="shared" si="3"/>
        <v>945</v>
      </c>
      <c r="H84" s="263">
        <f t="shared" si="3"/>
        <v>945</v>
      </c>
      <c r="I84" s="263">
        <f t="shared" si="3"/>
        <v>945</v>
      </c>
      <c r="J84" s="263">
        <f t="shared" si="3"/>
        <v>945</v>
      </c>
      <c r="K84" s="127" t="s">
        <v>240</v>
      </c>
    </row>
    <row r="85" spans="1:13" x14ac:dyDescent="0.25">
      <c r="A85" s="125" t="s">
        <v>265</v>
      </c>
      <c r="B85" s="126">
        <v>2148</v>
      </c>
      <c r="C85" s="126">
        <v>1958</v>
      </c>
      <c r="D85" s="126">
        <v>2131</v>
      </c>
      <c r="E85" s="126">
        <v>1838</v>
      </c>
      <c r="F85" s="126">
        <v>1843</v>
      </c>
      <c r="G85" s="126">
        <v>2124</v>
      </c>
      <c r="H85" s="126">
        <v>2007</v>
      </c>
      <c r="I85" s="126">
        <v>2798</v>
      </c>
      <c r="J85" s="126">
        <v>2820</v>
      </c>
      <c r="K85" s="127" t="s">
        <v>240</v>
      </c>
    </row>
    <row r="86" spans="1:13" x14ac:dyDescent="0.25">
      <c r="A86" s="125" t="s">
        <v>266</v>
      </c>
      <c r="B86" s="126">
        <v>3763</v>
      </c>
      <c r="C86" s="126">
        <v>3383</v>
      </c>
      <c r="D86" s="126">
        <v>3473</v>
      </c>
      <c r="E86" s="126">
        <v>3371</v>
      </c>
      <c r="F86" s="126">
        <v>3178</v>
      </c>
      <c r="G86" s="126">
        <v>2671</v>
      </c>
      <c r="H86" s="126">
        <v>3197</v>
      </c>
      <c r="I86" s="126">
        <v>3410</v>
      </c>
      <c r="J86" s="126">
        <v>3287</v>
      </c>
      <c r="K86" s="127" t="s">
        <v>240</v>
      </c>
    </row>
    <row r="87" spans="1:13" x14ac:dyDescent="0.25">
      <c r="A87" s="125" t="s">
        <v>267</v>
      </c>
      <c r="B87" s="126">
        <v>2838</v>
      </c>
      <c r="C87" s="127" t="s">
        <v>240</v>
      </c>
      <c r="D87" s="126">
        <v>2723</v>
      </c>
      <c r="E87" s="126">
        <v>2623</v>
      </c>
      <c r="F87" s="126">
        <v>2014</v>
      </c>
      <c r="G87" s="126">
        <v>1971</v>
      </c>
      <c r="H87" s="126">
        <v>2036</v>
      </c>
      <c r="I87" s="126">
        <v>1670</v>
      </c>
      <c r="J87" s="126">
        <v>1633</v>
      </c>
      <c r="K87" s="127" t="s">
        <v>240</v>
      </c>
    </row>
    <row r="90" spans="1:13" x14ac:dyDescent="0.25">
      <c r="A90" s="124" t="s">
        <v>450</v>
      </c>
      <c r="B90" s="82"/>
    </row>
    <row r="91" spans="1:13" x14ac:dyDescent="0.25">
      <c r="A91" s="124" t="s">
        <v>451</v>
      </c>
      <c r="B91" s="124" t="s">
        <v>458</v>
      </c>
    </row>
    <row r="92" spans="1:13" x14ac:dyDescent="0.25">
      <c r="A92" s="124" t="s">
        <v>453</v>
      </c>
      <c r="B92" s="124" t="s">
        <v>454</v>
      </c>
    </row>
    <row r="93" spans="1:13" x14ac:dyDescent="0.25">
      <c r="A93" s="125" t="s">
        <v>455</v>
      </c>
      <c r="B93" s="125" t="s">
        <v>226</v>
      </c>
      <c r="C93" s="125" t="s">
        <v>227</v>
      </c>
      <c r="D93" s="125" t="s">
        <v>228</v>
      </c>
      <c r="E93" s="125" t="s">
        <v>229</v>
      </c>
      <c r="F93" s="125" t="s">
        <v>230</v>
      </c>
      <c r="G93" s="125" t="s">
        <v>231</v>
      </c>
      <c r="H93" s="125" t="s">
        <v>232</v>
      </c>
      <c r="I93" s="125" t="s">
        <v>233</v>
      </c>
      <c r="J93" s="125" t="s">
        <v>234</v>
      </c>
      <c r="K93" s="125" t="s">
        <v>235</v>
      </c>
    </row>
    <row r="94" spans="1:13" x14ac:dyDescent="0.25">
      <c r="A94" s="125" t="s">
        <v>239</v>
      </c>
      <c r="B94" s="127" t="s">
        <v>240</v>
      </c>
      <c r="C94" s="127" t="s">
        <v>240</v>
      </c>
      <c r="D94" s="127" t="s">
        <v>240</v>
      </c>
      <c r="E94" s="127" t="s">
        <v>240</v>
      </c>
      <c r="F94" s="127" t="s">
        <v>240</v>
      </c>
      <c r="G94" s="127" t="s">
        <v>240</v>
      </c>
      <c r="H94" s="127" t="s">
        <v>240</v>
      </c>
      <c r="I94" s="232">
        <v>43628</v>
      </c>
      <c r="J94" s="126">
        <v>52029</v>
      </c>
      <c r="K94" s="127" t="s">
        <v>240</v>
      </c>
      <c r="M94" s="129" t="s">
        <v>457</v>
      </c>
    </row>
    <row r="95" spans="1:13" x14ac:dyDescent="0.25">
      <c r="A95" s="125" t="s">
        <v>241</v>
      </c>
      <c r="B95" s="127" t="s">
        <v>240</v>
      </c>
      <c r="C95" s="126">
        <v>0</v>
      </c>
      <c r="D95" s="126">
        <v>0</v>
      </c>
      <c r="E95" s="126">
        <v>0</v>
      </c>
      <c r="F95" s="126">
        <v>0</v>
      </c>
      <c r="G95" s="126">
        <v>0</v>
      </c>
      <c r="H95" s="126">
        <v>0</v>
      </c>
      <c r="I95" s="126">
        <v>0</v>
      </c>
      <c r="J95" s="126">
        <v>0</v>
      </c>
      <c r="K95" s="127" t="s">
        <v>240</v>
      </c>
    </row>
    <row r="96" spans="1:13" x14ac:dyDescent="0.25">
      <c r="A96" s="125" t="s">
        <v>242</v>
      </c>
      <c r="B96" s="126">
        <v>6575</v>
      </c>
      <c r="C96" s="126">
        <v>6729</v>
      </c>
      <c r="D96" s="126">
        <v>6737</v>
      </c>
      <c r="E96" s="126">
        <v>6860</v>
      </c>
      <c r="F96" s="126">
        <v>6800</v>
      </c>
      <c r="G96" s="126">
        <v>6739</v>
      </c>
      <c r="H96" s="126">
        <v>6583</v>
      </c>
      <c r="I96" s="126">
        <v>6586</v>
      </c>
      <c r="J96" s="126">
        <v>5388</v>
      </c>
      <c r="K96" s="127" t="s">
        <v>240</v>
      </c>
    </row>
    <row r="97" spans="1:11" x14ac:dyDescent="0.25">
      <c r="A97" s="125" t="s">
        <v>243</v>
      </c>
      <c r="B97" s="127" t="s">
        <v>240</v>
      </c>
      <c r="C97" s="127" t="s">
        <v>240</v>
      </c>
      <c r="D97" s="127" t="s">
        <v>240</v>
      </c>
      <c r="E97" s="127" t="s">
        <v>240</v>
      </c>
      <c r="F97" s="127" t="s">
        <v>240</v>
      </c>
      <c r="G97" s="127" t="s">
        <v>240</v>
      </c>
      <c r="H97" s="127" t="s">
        <v>240</v>
      </c>
      <c r="I97" s="127" t="s">
        <v>240</v>
      </c>
      <c r="J97" s="127" t="s">
        <v>240</v>
      </c>
      <c r="K97" s="127" t="s">
        <v>240</v>
      </c>
    </row>
    <row r="98" spans="1:11" x14ac:dyDescent="0.25">
      <c r="A98" s="125" t="s">
        <v>244</v>
      </c>
      <c r="B98" s="126">
        <v>0</v>
      </c>
      <c r="C98" s="126">
        <v>0</v>
      </c>
      <c r="D98" s="126">
        <v>0</v>
      </c>
      <c r="E98" s="126">
        <v>0</v>
      </c>
      <c r="F98" s="126">
        <v>0</v>
      </c>
      <c r="G98" s="126">
        <v>0</v>
      </c>
      <c r="H98" s="126">
        <v>0</v>
      </c>
      <c r="I98" s="126">
        <v>0</v>
      </c>
      <c r="J98" s="126">
        <v>0</v>
      </c>
      <c r="K98" s="127" t="s">
        <v>240</v>
      </c>
    </row>
    <row r="99" spans="1:11" x14ac:dyDescent="0.25">
      <c r="A99" s="125" t="s">
        <v>307</v>
      </c>
      <c r="B99" s="126">
        <v>0</v>
      </c>
      <c r="C99" s="126">
        <v>0</v>
      </c>
      <c r="D99" s="126">
        <v>0</v>
      </c>
      <c r="E99" s="126">
        <v>0</v>
      </c>
      <c r="F99" s="126">
        <v>0</v>
      </c>
      <c r="G99" s="127" t="s">
        <v>240</v>
      </c>
      <c r="H99" s="127" t="s">
        <v>240</v>
      </c>
      <c r="I99" s="127" t="s">
        <v>240</v>
      </c>
      <c r="J99" s="127" t="s">
        <v>240</v>
      </c>
      <c r="K99" s="127" t="s">
        <v>240</v>
      </c>
    </row>
    <row r="100" spans="1:11" x14ac:dyDescent="0.25">
      <c r="A100" s="125" t="s">
        <v>246</v>
      </c>
      <c r="B100" s="126">
        <v>0</v>
      </c>
      <c r="C100" s="126">
        <v>0</v>
      </c>
      <c r="D100" s="126">
        <v>0</v>
      </c>
      <c r="E100" s="126">
        <v>0</v>
      </c>
      <c r="F100" s="126">
        <v>0</v>
      </c>
      <c r="G100" s="126">
        <v>0</v>
      </c>
      <c r="H100" s="126">
        <v>0</v>
      </c>
      <c r="I100" s="126">
        <v>0</v>
      </c>
      <c r="J100" s="126">
        <v>0</v>
      </c>
      <c r="K100" s="127" t="s">
        <v>240</v>
      </c>
    </row>
    <row r="101" spans="1:11" x14ac:dyDescent="0.25">
      <c r="A101" s="125" t="s">
        <v>247</v>
      </c>
      <c r="B101" s="126">
        <v>1264</v>
      </c>
      <c r="C101" s="126">
        <v>1280</v>
      </c>
      <c r="D101" s="127" t="s">
        <v>240</v>
      </c>
      <c r="E101" s="127" t="s">
        <v>240</v>
      </c>
      <c r="F101" s="127" t="s">
        <v>240</v>
      </c>
      <c r="G101" s="127" t="s">
        <v>240</v>
      </c>
      <c r="H101" s="127" t="s">
        <v>240</v>
      </c>
      <c r="I101" s="127" t="s">
        <v>240</v>
      </c>
      <c r="J101" s="127" t="s">
        <v>240</v>
      </c>
      <c r="K101" s="127" t="s">
        <v>240</v>
      </c>
    </row>
    <row r="102" spans="1:11" x14ac:dyDescent="0.25">
      <c r="A102" s="125" t="s">
        <v>248</v>
      </c>
      <c r="B102" s="127" t="s">
        <v>240</v>
      </c>
      <c r="C102" s="127" t="s">
        <v>240</v>
      </c>
      <c r="D102" s="126">
        <v>1630</v>
      </c>
      <c r="E102" s="126">
        <v>1858</v>
      </c>
      <c r="F102" s="126">
        <v>1432</v>
      </c>
      <c r="G102" s="126">
        <v>1317</v>
      </c>
      <c r="H102" s="126">
        <v>1432</v>
      </c>
      <c r="I102" s="263">
        <v>1372</v>
      </c>
      <c r="J102" s="263">
        <f>I102</f>
        <v>1372</v>
      </c>
      <c r="K102" s="127" t="s">
        <v>240</v>
      </c>
    </row>
    <row r="103" spans="1:11" x14ac:dyDescent="0.25">
      <c r="A103" s="125" t="s">
        <v>249</v>
      </c>
      <c r="B103" s="126">
        <v>1315</v>
      </c>
      <c r="C103" s="126">
        <v>1482</v>
      </c>
      <c r="D103" s="127" t="s">
        <v>240</v>
      </c>
      <c r="E103" s="126">
        <v>1244</v>
      </c>
      <c r="F103" s="126">
        <v>1561</v>
      </c>
      <c r="G103" s="126">
        <v>1827</v>
      </c>
      <c r="H103" s="126">
        <v>2055</v>
      </c>
      <c r="I103" s="126">
        <v>2220</v>
      </c>
      <c r="J103" s="126">
        <v>2327</v>
      </c>
      <c r="K103" s="127" t="s">
        <v>240</v>
      </c>
    </row>
    <row r="104" spans="1:11" x14ac:dyDescent="0.25">
      <c r="A104" s="125" t="s">
        <v>250</v>
      </c>
      <c r="B104" s="126">
        <v>393</v>
      </c>
      <c r="C104" s="127" t="s">
        <v>240</v>
      </c>
      <c r="D104" s="127" t="s">
        <v>240</v>
      </c>
      <c r="E104" s="127" t="s">
        <v>240</v>
      </c>
      <c r="F104" s="127" t="s">
        <v>240</v>
      </c>
      <c r="G104" s="127" t="s">
        <v>240</v>
      </c>
      <c r="H104" s="127" t="s">
        <v>240</v>
      </c>
      <c r="I104" s="127" t="s">
        <v>240</v>
      </c>
      <c r="J104" s="127" t="s">
        <v>240</v>
      </c>
      <c r="K104" s="127" t="s">
        <v>240</v>
      </c>
    </row>
    <row r="105" spans="1:11" x14ac:dyDescent="0.25">
      <c r="A105" s="125" t="s">
        <v>251</v>
      </c>
      <c r="B105" s="127" t="s">
        <v>240</v>
      </c>
      <c r="C105" s="126">
        <v>0</v>
      </c>
      <c r="D105" s="126">
        <v>0</v>
      </c>
      <c r="E105" s="126">
        <v>0</v>
      </c>
      <c r="F105" s="126">
        <v>0</v>
      </c>
      <c r="G105" s="126">
        <v>0</v>
      </c>
      <c r="H105" s="126">
        <v>0</v>
      </c>
      <c r="I105" s="126">
        <v>0</v>
      </c>
      <c r="J105" s="126">
        <v>0</v>
      </c>
      <c r="K105" s="127" t="s">
        <v>240</v>
      </c>
    </row>
    <row r="106" spans="1:11" x14ac:dyDescent="0.25">
      <c r="A106" s="125" t="s">
        <v>252</v>
      </c>
      <c r="B106" s="127" t="s">
        <v>240</v>
      </c>
      <c r="C106" s="127" t="s">
        <v>240</v>
      </c>
      <c r="D106" s="127" t="s">
        <v>240</v>
      </c>
      <c r="E106" s="127" t="s">
        <v>240</v>
      </c>
      <c r="F106" s="126">
        <v>36</v>
      </c>
      <c r="G106" s="126">
        <v>15</v>
      </c>
      <c r="H106" s="126">
        <v>1</v>
      </c>
      <c r="I106" s="126">
        <v>2</v>
      </c>
      <c r="J106" s="126">
        <v>2</v>
      </c>
      <c r="K106" s="127" t="s">
        <v>240</v>
      </c>
    </row>
    <row r="107" spans="1:11" x14ac:dyDescent="0.25">
      <c r="A107" s="125" t="s">
        <v>253</v>
      </c>
      <c r="B107" s="126">
        <v>0</v>
      </c>
      <c r="C107" s="126">
        <v>0</v>
      </c>
      <c r="D107" s="126">
        <v>0</v>
      </c>
      <c r="E107" s="126">
        <v>0</v>
      </c>
      <c r="F107" s="126">
        <v>0</v>
      </c>
      <c r="G107" s="126">
        <v>0</v>
      </c>
      <c r="H107" s="126">
        <v>0</v>
      </c>
      <c r="I107" s="126">
        <v>0</v>
      </c>
      <c r="J107" s="126">
        <v>0</v>
      </c>
      <c r="K107" s="127" t="s">
        <v>240</v>
      </c>
    </row>
    <row r="108" spans="1:11" x14ac:dyDescent="0.25">
      <c r="A108" s="125" t="s">
        <v>254</v>
      </c>
      <c r="B108" s="126">
        <v>0</v>
      </c>
      <c r="C108" s="126">
        <v>0</v>
      </c>
      <c r="D108" s="126">
        <v>0</v>
      </c>
      <c r="E108" s="126">
        <v>0</v>
      </c>
      <c r="F108" s="126">
        <v>0</v>
      </c>
      <c r="G108" s="126">
        <v>0</v>
      </c>
      <c r="H108" s="126">
        <v>0</v>
      </c>
      <c r="I108" s="126">
        <v>0</v>
      </c>
      <c r="J108" s="126">
        <v>0</v>
      </c>
      <c r="K108" s="127" t="s">
        <v>240</v>
      </c>
    </row>
    <row r="109" spans="1:11" x14ac:dyDescent="0.25">
      <c r="A109" s="125" t="s">
        <v>255</v>
      </c>
      <c r="B109" s="126">
        <v>0</v>
      </c>
      <c r="C109" s="126">
        <v>0</v>
      </c>
      <c r="D109" s="126">
        <v>0</v>
      </c>
      <c r="E109" s="126">
        <v>0</v>
      </c>
      <c r="F109" s="126">
        <v>0</v>
      </c>
      <c r="G109" s="126">
        <v>0</v>
      </c>
      <c r="H109" s="126">
        <v>0</v>
      </c>
      <c r="I109" s="126">
        <v>0</v>
      </c>
      <c r="J109" s="126">
        <v>0</v>
      </c>
      <c r="K109" s="127" t="s">
        <v>240</v>
      </c>
    </row>
    <row r="110" spans="1:11" x14ac:dyDescent="0.25">
      <c r="A110" s="125" t="s">
        <v>256</v>
      </c>
      <c r="B110" s="126">
        <v>0</v>
      </c>
      <c r="C110" s="126">
        <v>0</v>
      </c>
      <c r="D110" s="126">
        <v>0</v>
      </c>
      <c r="E110" s="126">
        <v>0</v>
      </c>
      <c r="F110" s="126">
        <v>0</v>
      </c>
      <c r="G110" s="126">
        <v>0</v>
      </c>
      <c r="H110" s="126">
        <v>0</v>
      </c>
      <c r="I110" s="126">
        <v>0</v>
      </c>
      <c r="J110" s="126">
        <v>0</v>
      </c>
      <c r="K110" s="127" t="s">
        <v>240</v>
      </c>
    </row>
    <row r="111" spans="1:11" x14ac:dyDescent="0.25">
      <c r="A111" s="125" t="s">
        <v>257</v>
      </c>
      <c r="B111" s="126">
        <v>102</v>
      </c>
      <c r="C111" s="126">
        <v>98</v>
      </c>
      <c r="D111" s="126">
        <v>84</v>
      </c>
      <c r="E111" s="126">
        <v>78</v>
      </c>
      <c r="F111" s="126">
        <v>77</v>
      </c>
      <c r="G111" s="126">
        <v>50</v>
      </c>
      <c r="H111" s="126">
        <v>5</v>
      </c>
      <c r="I111" s="263">
        <v>2</v>
      </c>
      <c r="J111" s="263">
        <f>I111</f>
        <v>2</v>
      </c>
      <c r="K111" s="127" t="s">
        <v>240</v>
      </c>
    </row>
    <row r="112" spans="1:11" x14ac:dyDescent="0.25">
      <c r="A112" s="125" t="s">
        <v>258</v>
      </c>
      <c r="B112" s="126">
        <v>0</v>
      </c>
      <c r="C112" s="126">
        <v>0</v>
      </c>
      <c r="D112" s="126">
        <v>0</v>
      </c>
      <c r="E112" s="126">
        <v>0</v>
      </c>
      <c r="F112" s="126">
        <v>0</v>
      </c>
      <c r="G112" s="126">
        <v>0</v>
      </c>
      <c r="H112" s="126">
        <v>0</v>
      </c>
      <c r="I112" s="126">
        <v>0</v>
      </c>
      <c r="J112" s="126">
        <v>0</v>
      </c>
      <c r="K112" s="127" t="s">
        <v>240</v>
      </c>
    </row>
    <row r="113" spans="1:11" x14ac:dyDescent="0.25">
      <c r="A113" s="125" t="s">
        <v>259</v>
      </c>
      <c r="B113" s="126">
        <v>0</v>
      </c>
      <c r="C113" s="126">
        <v>0</v>
      </c>
      <c r="D113" s="126">
        <v>0</v>
      </c>
      <c r="E113" s="126">
        <v>0</v>
      </c>
      <c r="F113" s="126">
        <v>0</v>
      </c>
      <c r="G113" s="126">
        <v>0</v>
      </c>
      <c r="H113" s="126">
        <v>0</v>
      </c>
      <c r="I113" s="126">
        <v>0</v>
      </c>
      <c r="J113" s="126">
        <v>0</v>
      </c>
      <c r="K113" s="127" t="s">
        <v>240</v>
      </c>
    </row>
    <row r="114" spans="1:11" x14ac:dyDescent="0.25">
      <c r="A114" s="125" t="s">
        <v>260</v>
      </c>
      <c r="B114" s="127" t="s">
        <v>240</v>
      </c>
      <c r="C114" s="127" t="s">
        <v>240</v>
      </c>
      <c r="D114" s="127" t="s">
        <v>240</v>
      </c>
      <c r="E114" s="127" t="s">
        <v>240</v>
      </c>
      <c r="F114" s="127" t="s">
        <v>240</v>
      </c>
      <c r="G114" s="127" t="s">
        <v>240</v>
      </c>
      <c r="H114" s="127" t="s">
        <v>240</v>
      </c>
      <c r="I114" s="127" t="s">
        <v>240</v>
      </c>
      <c r="J114" s="127" t="s">
        <v>240</v>
      </c>
      <c r="K114" s="127" t="s">
        <v>240</v>
      </c>
    </row>
    <row r="115" spans="1:11" x14ac:dyDescent="0.25">
      <c r="A115" s="125" t="s">
        <v>261</v>
      </c>
      <c r="B115" s="127" t="s">
        <v>240</v>
      </c>
      <c r="C115" s="127" t="s">
        <v>240</v>
      </c>
      <c r="D115" s="127" t="s">
        <v>240</v>
      </c>
      <c r="E115" s="127" t="s">
        <v>240</v>
      </c>
      <c r="F115" s="127" t="s">
        <v>240</v>
      </c>
      <c r="G115" s="127" t="s">
        <v>240</v>
      </c>
      <c r="H115" s="127" t="s">
        <v>240</v>
      </c>
      <c r="I115" s="127" t="s">
        <v>240</v>
      </c>
      <c r="J115" s="127" t="s">
        <v>240</v>
      </c>
      <c r="K115" s="127" t="s">
        <v>240</v>
      </c>
    </row>
    <row r="116" spans="1:11" x14ac:dyDescent="0.25">
      <c r="A116" s="125" t="s">
        <v>262</v>
      </c>
      <c r="B116" s="127" t="s">
        <v>240</v>
      </c>
      <c r="C116" s="127" t="s">
        <v>240</v>
      </c>
      <c r="D116" s="127" t="s">
        <v>240</v>
      </c>
      <c r="E116" s="127" t="s">
        <v>240</v>
      </c>
      <c r="F116" s="127" t="s">
        <v>240</v>
      </c>
      <c r="G116" s="127" t="s">
        <v>240</v>
      </c>
      <c r="H116" s="127" t="s">
        <v>240</v>
      </c>
      <c r="I116" s="263">
        <v>1955</v>
      </c>
      <c r="J116" s="263">
        <f>I116</f>
        <v>1955</v>
      </c>
      <c r="K116" s="127" t="s">
        <v>240</v>
      </c>
    </row>
    <row r="117" spans="1:11" x14ac:dyDescent="0.25">
      <c r="A117" s="125" t="s">
        <v>263</v>
      </c>
      <c r="B117" s="126">
        <v>2562</v>
      </c>
      <c r="C117" s="126">
        <v>2672</v>
      </c>
      <c r="D117" s="126">
        <v>2584</v>
      </c>
      <c r="E117" s="126">
        <v>2465</v>
      </c>
      <c r="F117" s="126">
        <v>2488</v>
      </c>
      <c r="G117" s="126">
        <v>2260</v>
      </c>
      <c r="H117" s="126">
        <v>1898</v>
      </c>
      <c r="I117" s="126">
        <v>2012</v>
      </c>
      <c r="J117" s="126">
        <v>1958</v>
      </c>
      <c r="K117" s="127" t="s">
        <v>240</v>
      </c>
    </row>
    <row r="118" spans="1:11" x14ac:dyDescent="0.25">
      <c r="A118" s="125" t="s">
        <v>264</v>
      </c>
      <c r="B118" s="126">
        <v>0</v>
      </c>
      <c r="C118" s="126">
        <v>0</v>
      </c>
      <c r="D118" s="126">
        <v>0</v>
      </c>
      <c r="E118" s="126">
        <v>0</v>
      </c>
      <c r="F118" s="126">
        <v>0</v>
      </c>
      <c r="G118" s="126">
        <v>0</v>
      </c>
      <c r="H118" s="126">
        <v>0</v>
      </c>
      <c r="I118" s="126">
        <v>0</v>
      </c>
      <c r="J118" s="126">
        <v>0</v>
      </c>
      <c r="K118" s="127" t="s">
        <v>240</v>
      </c>
    </row>
    <row r="119" spans="1:11" x14ac:dyDescent="0.25">
      <c r="A119" s="125" t="s">
        <v>265</v>
      </c>
      <c r="B119" s="127" t="s">
        <v>240</v>
      </c>
      <c r="C119" s="127" t="s">
        <v>240</v>
      </c>
      <c r="D119" s="127" t="s">
        <v>240</v>
      </c>
      <c r="E119" s="127" t="s">
        <v>240</v>
      </c>
      <c r="F119" s="127" t="s">
        <v>240</v>
      </c>
      <c r="G119" s="127" t="s">
        <v>240</v>
      </c>
      <c r="H119" s="127" t="s">
        <v>240</v>
      </c>
      <c r="I119" s="127" t="s">
        <v>240</v>
      </c>
      <c r="J119" s="127" t="s">
        <v>240</v>
      </c>
      <c r="K119" s="127" t="s">
        <v>240</v>
      </c>
    </row>
    <row r="120" spans="1:11" x14ac:dyDescent="0.25">
      <c r="A120" s="125" t="s">
        <v>266</v>
      </c>
      <c r="B120" s="127" t="s">
        <v>240</v>
      </c>
      <c r="C120" s="126">
        <v>1911</v>
      </c>
      <c r="D120" s="126">
        <v>2145</v>
      </c>
      <c r="E120" s="126">
        <v>2064</v>
      </c>
      <c r="F120" s="126">
        <v>1716</v>
      </c>
      <c r="G120" s="126">
        <v>2169</v>
      </c>
      <c r="H120" s="126">
        <v>2224</v>
      </c>
      <c r="I120" s="126">
        <v>2292</v>
      </c>
      <c r="J120" s="126">
        <v>2402</v>
      </c>
      <c r="K120" s="127" t="s">
        <v>240</v>
      </c>
    </row>
    <row r="121" spans="1:11" x14ac:dyDescent="0.25">
      <c r="A121" s="125" t="s">
        <v>267</v>
      </c>
      <c r="B121" s="127" t="s">
        <v>240</v>
      </c>
      <c r="C121" s="127" t="s">
        <v>240</v>
      </c>
      <c r="D121" s="127" t="s">
        <v>240</v>
      </c>
      <c r="E121" s="127" t="s">
        <v>240</v>
      </c>
      <c r="F121" s="127" t="s">
        <v>240</v>
      </c>
      <c r="G121" s="127" t="s">
        <v>240</v>
      </c>
      <c r="H121" s="127" t="s">
        <v>240</v>
      </c>
      <c r="I121" s="127" t="s">
        <v>240</v>
      </c>
      <c r="J121" s="127" t="s">
        <v>240</v>
      </c>
      <c r="K121" s="127" t="s">
        <v>240</v>
      </c>
    </row>
    <row r="126" spans="1:11" x14ac:dyDescent="0.25">
      <c r="A126" s="124" t="s">
        <v>450</v>
      </c>
      <c r="B126" s="82"/>
      <c r="E126" s="259"/>
      <c r="F126" s="259"/>
      <c r="G126" s="259"/>
      <c r="H126" s="259"/>
      <c r="I126" s="259"/>
      <c r="J126" s="259"/>
      <c r="K126" s="259"/>
    </row>
    <row r="127" spans="1:11" x14ac:dyDescent="0.25">
      <c r="A127" s="124" t="s">
        <v>451</v>
      </c>
      <c r="B127" s="124" t="s">
        <v>459</v>
      </c>
      <c r="C127" s="259"/>
      <c r="D127" s="259"/>
      <c r="E127" s="259"/>
      <c r="F127" s="259"/>
      <c r="G127" s="259"/>
      <c r="H127" s="259"/>
      <c r="I127" s="259"/>
      <c r="J127" s="259"/>
      <c r="K127" s="259"/>
    </row>
    <row r="128" spans="1:11" x14ac:dyDescent="0.25">
      <c r="A128" s="124" t="s">
        <v>453</v>
      </c>
      <c r="B128" s="124" t="s">
        <v>454</v>
      </c>
      <c r="C128" s="259"/>
      <c r="D128" s="259"/>
      <c r="E128" s="259"/>
      <c r="F128" s="259"/>
      <c r="G128" s="259"/>
      <c r="H128" s="259"/>
      <c r="I128" s="259"/>
      <c r="J128" s="259"/>
      <c r="K128" s="259"/>
    </row>
    <row r="129" spans="1:13" x14ac:dyDescent="0.25">
      <c r="A129" s="235" t="s">
        <v>455</v>
      </c>
      <c r="B129" s="236">
        <v>2011</v>
      </c>
      <c r="C129" s="236">
        <v>2012</v>
      </c>
      <c r="D129" s="236">
        <v>2013</v>
      </c>
      <c r="E129" s="236">
        <v>2014</v>
      </c>
      <c r="F129" s="236">
        <v>2015</v>
      </c>
      <c r="G129" s="236">
        <v>2016</v>
      </c>
      <c r="H129" s="236">
        <v>2017</v>
      </c>
      <c r="I129" s="236">
        <v>2018</v>
      </c>
      <c r="J129" s="236">
        <v>2019</v>
      </c>
      <c r="K129" s="236">
        <v>2020</v>
      </c>
    </row>
    <row r="130" spans="1:13" x14ac:dyDescent="0.25">
      <c r="A130" s="237" t="s">
        <v>239</v>
      </c>
      <c r="B130" s="238" t="s">
        <v>240</v>
      </c>
      <c r="C130" s="238" t="s">
        <v>240</v>
      </c>
      <c r="D130" s="238" t="s">
        <v>240</v>
      </c>
      <c r="E130" s="238" t="s">
        <v>240</v>
      </c>
      <c r="F130" s="238" t="s">
        <v>240</v>
      </c>
      <c r="G130" s="238" t="s">
        <v>240</v>
      </c>
      <c r="H130" s="238" t="s">
        <v>240</v>
      </c>
      <c r="I130" s="238" t="s">
        <v>460</v>
      </c>
      <c r="J130" s="238" t="s">
        <v>461</v>
      </c>
      <c r="K130" s="238" t="s">
        <v>240</v>
      </c>
      <c r="M130" s="129" t="s">
        <v>457</v>
      </c>
    </row>
    <row r="131" spans="1:13" x14ac:dyDescent="0.25">
      <c r="A131" s="237" t="s">
        <v>241</v>
      </c>
      <c r="B131" s="238">
        <v>45</v>
      </c>
      <c r="C131" s="238">
        <v>15</v>
      </c>
      <c r="D131" s="238" t="s">
        <v>240</v>
      </c>
      <c r="E131" s="238" t="s">
        <v>240</v>
      </c>
      <c r="F131" s="238">
        <v>5</v>
      </c>
      <c r="G131" s="238" t="s">
        <v>240</v>
      </c>
      <c r="H131" s="238" t="s">
        <v>240</v>
      </c>
      <c r="I131" s="238" t="s">
        <v>240</v>
      </c>
      <c r="J131" s="238">
        <v>8</v>
      </c>
      <c r="K131" s="238" t="s">
        <v>240</v>
      </c>
    </row>
    <row r="132" spans="1:13" x14ac:dyDescent="0.25">
      <c r="A132" s="237" t="s">
        <v>242</v>
      </c>
      <c r="B132" s="238">
        <v>137</v>
      </c>
      <c r="C132" s="238">
        <v>159</v>
      </c>
      <c r="D132" s="238">
        <v>184</v>
      </c>
      <c r="E132" s="238">
        <v>330</v>
      </c>
      <c r="F132" s="238">
        <v>310</v>
      </c>
      <c r="G132" s="238">
        <v>319</v>
      </c>
      <c r="H132" s="238">
        <v>345</v>
      </c>
      <c r="I132" s="238">
        <v>561</v>
      </c>
      <c r="J132" s="238">
        <v>863</v>
      </c>
      <c r="K132" s="238" t="s">
        <v>240</v>
      </c>
    </row>
    <row r="133" spans="1:13" x14ac:dyDescent="0.25">
      <c r="A133" s="237" t="s">
        <v>243</v>
      </c>
      <c r="B133" s="238" t="s">
        <v>462</v>
      </c>
      <c r="C133" s="238" t="s">
        <v>463</v>
      </c>
      <c r="D133" s="238" t="s">
        <v>240</v>
      </c>
      <c r="E133" s="238" t="s">
        <v>464</v>
      </c>
      <c r="F133" s="238" t="s">
        <v>240</v>
      </c>
      <c r="G133" s="238" t="s">
        <v>240</v>
      </c>
      <c r="H133" s="238" t="s">
        <v>240</v>
      </c>
      <c r="I133" s="238" t="s">
        <v>240</v>
      </c>
      <c r="J133" s="238" t="s">
        <v>240</v>
      </c>
      <c r="K133" s="238" t="s">
        <v>240</v>
      </c>
    </row>
    <row r="134" spans="1:13" x14ac:dyDescent="0.25">
      <c r="A134" s="237" t="s">
        <v>244</v>
      </c>
      <c r="B134" s="238" t="s">
        <v>240</v>
      </c>
      <c r="C134" s="238">
        <v>77</v>
      </c>
      <c r="D134" s="238">
        <v>133</v>
      </c>
      <c r="E134" s="238">
        <v>123</v>
      </c>
      <c r="F134" s="238">
        <v>77</v>
      </c>
      <c r="G134" s="238" t="s">
        <v>240</v>
      </c>
      <c r="H134" s="238">
        <v>34</v>
      </c>
      <c r="I134" s="238">
        <v>15</v>
      </c>
      <c r="J134" s="238">
        <v>11</v>
      </c>
      <c r="K134" s="238" t="s">
        <v>240</v>
      </c>
    </row>
    <row r="135" spans="1:13" x14ac:dyDescent="0.25">
      <c r="A135" s="237" t="s">
        <v>307</v>
      </c>
      <c r="B135" s="238" t="s">
        <v>240</v>
      </c>
      <c r="C135" s="238" t="s">
        <v>240</v>
      </c>
      <c r="D135" s="238" t="s">
        <v>240</v>
      </c>
      <c r="E135" s="238" t="s">
        <v>240</v>
      </c>
      <c r="F135" s="238" t="s">
        <v>240</v>
      </c>
      <c r="G135" s="238" t="s">
        <v>240</v>
      </c>
      <c r="H135" s="238" t="s">
        <v>240</v>
      </c>
      <c r="I135" s="238">
        <v>367</v>
      </c>
      <c r="J135" s="238">
        <v>328</v>
      </c>
      <c r="K135" s="238" t="s">
        <v>240</v>
      </c>
    </row>
    <row r="136" spans="1:13" x14ac:dyDescent="0.25">
      <c r="A136" s="237" t="s">
        <v>246</v>
      </c>
      <c r="B136" s="238" t="s">
        <v>240</v>
      </c>
      <c r="C136" s="238">
        <v>31</v>
      </c>
      <c r="D136" s="238">
        <v>19</v>
      </c>
      <c r="E136" s="238">
        <v>35</v>
      </c>
      <c r="F136" s="238">
        <v>38</v>
      </c>
      <c r="G136" s="238" t="s">
        <v>240</v>
      </c>
      <c r="H136" s="238" t="s">
        <v>240</v>
      </c>
      <c r="I136" s="238">
        <v>28</v>
      </c>
      <c r="J136" s="238">
        <v>32</v>
      </c>
      <c r="K136" s="238" t="s">
        <v>240</v>
      </c>
    </row>
    <row r="137" spans="1:13" x14ac:dyDescent="0.25">
      <c r="A137" s="237" t="s">
        <v>247</v>
      </c>
      <c r="B137" s="238">
        <v>48</v>
      </c>
      <c r="C137" s="238">
        <v>47</v>
      </c>
      <c r="D137" s="238">
        <v>35</v>
      </c>
      <c r="E137" s="238">
        <v>46</v>
      </c>
      <c r="F137" s="238">
        <v>28</v>
      </c>
      <c r="G137" s="238">
        <v>64</v>
      </c>
      <c r="H137" s="238" t="s">
        <v>240</v>
      </c>
      <c r="I137" s="238" t="s">
        <v>240</v>
      </c>
      <c r="J137" s="238">
        <v>54</v>
      </c>
      <c r="K137" s="238" t="s">
        <v>240</v>
      </c>
    </row>
    <row r="138" spans="1:13" x14ac:dyDescent="0.25">
      <c r="A138" s="237" t="s">
        <v>248</v>
      </c>
      <c r="B138" s="238" t="s">
        <v>240</v>
      </c>
      <c r="C138" s="238" t="s">
        <v>240</v>
      </c>
      <c r="D138" s="238" t="s">
        <v>240</v>
      </c>
      <c r="E138" s="238">
        <v>70</v>
      </c>
      <c r="F138" s="238">
        <v>52</v>
      </c>
      <c r="G138" s="238">
        <v>47</v>
      </c>
      <c r="H138" s="238">
        <v>22</v>
      </c>
      <c r="I138" s="238">
        <v>27</v>
      </c>
      <c r="J138" s="238">
        <v>37</v>
      </c>
      <c r="K138" s="238" t="s">
        <v>240</v>
      </c>
    </row>
    <row r="139" spans="1:13" x14ac:dyDescent="0.25">
      <c r="A139" s="237" t="s">
        <v>249</v>
      </c>
      <c r="B139" s="238" t="s">
        <v>240</v>
      </c>
      <c r="C139" s="238" t="s">
        <v>240</v>
      </c>
      <c r="D139" s="238">
        <v>38</v>
      </c>
      <c r="E139" s="238" t="s">
        <v>240</v>
      </c>
      <c r="F139" s="238">
        <v>38</v>
      </c>
      <c r="G139" s="238">
        <v>603</v>
      </c>
      <c r="H139" s="238">
        <v>682</v>
      </c>
      <c r="I139" s="238">
        <v>796</v>
      </c>
      <c r="J139" s="238">
        <v>950</v>
      </c>
      <c r="K139" s="238" t="s">
        <v>240</v>
      </c>
    </row>
    <row r="140" spans="1:13" x14ac:dyDescent="0.25">
      <c r="A140" s="237" t="s">
        <v>250</v>
      </c>
      <c r="B140" s="238" t="s">
        <v>240</v>
      </c>
      <c r="C140" s="238" t="s">
        <v>240</v>
      </c>
      <c r="D140" s="238" t="s">
        <v>240</v>
      </c>
      <c r="E140" s="238">
        <v>98</v>
      </c>
      <c r="F140" s="238">
        <v>813</v>
      </c>
      <c r="G140" s="238">
        <v>165</v>
      </c>
      <c r="H140" s="238">
        <v>104</v>
      </c>
      <c r="I140" s="238">
        <v>77</v>
      </c>
      <c r="J140" s="238">
        <v>348</v>
      </c>
      <c r="K140" s="238" t="s">
        <v>240</v>
      </c>
    </row>
    <row r="141" spans="1:13" x14ac:dyDescent="0.25">
      <c r="A141" s="237" t="s">
        <v>251</v>
      </c>
      <c r="B141" s="238">
        <v>6</v>
      </c>
      <c r="C141" s="238" t="s">
        <v>240</v>
      </c>
      <c r="D141" s="238" t="s">
        <v>240</v>
      </c>
      <c r="E141" s="238" t="s">
        <v>240</v>
      </c>
      <c r="F141" s="238">
        <v>31</v>
      </c>
      <c r="G141" s="238">
        <v>45</v>
      </c>
      <c r="H141" s="238">
        <v>42</v>
      </c>
      <c r="I141" s="238">
        <v>36</v>
      </c>
      <c r="J141" s="238">
        <v>37</v>
      </c>
      <c r="K141" s="238" t="s">
        <v>240</v>
      </c>
    </row>
    <row r="142" spans="1:13" x14ac:dyDescent="0.25">
      <c r="A142" s="237" t="s">
        <v>252</v>
      </c>
      <c r="B142" s="238">
        <v>0</v>
      </c>
      <c r="C142" s="238">
        <v>0</v>
      </c>
      <c r="D142" s="238">
        <v>0</v>
      </c>
      <c r="E142" s="238">
        <v>0</v>
      </c>
      <c r="F142" s="238">
        <v>0</v>
      </c>
      <c r="G142" s="238">
        <v>0</v>
      </c>
      <c r="H142" s="238">
        <v>0</v>
      </c>
      <c r="I142" s="238">
        <v>0</v>
      </c>
      <c r="J142" s="238">
        <v>0</v>
      </c>
      <c r="K142" s="238" t="s">
        <v>240</v>
      </c>
    </row>
    <row r="143" spans="1:13" x14ac:dyDescent="0.25">
      <c r="A143" s="237" t="s">
        <v>253</v>
      </c>
      <c r="B143" s="238">
        <v>0</v>
      </c>
      <c r="C143" s="238">
        <v>0</v>
      </c>
      <c r="D143" s="238">
        <v>0</v>
      </c>
      <c r="E143" s="238">
        <v>0</v>
      </c>
      <c r="F143" s="238">
        <v>0</v>
      </c>
      <c r="G143" s="238">
        <v>0</v>
      </c>
      <c r="H143" s="238">
        <v>0</v>
      </c>
      <c r="I143" s="238">
        <v>0</v>
      </c>
      <c r="J143" s="238">
        <v>0</v>
      </c>
      <c r="K143" s="238" t="s">
        <v>240</v>
      </c>
    </row>
    <row r="144" spans="1:13" x14ac:dyDescent="0.25">
      <c r="A144" s="237" t="s">
        <v>254</v>
      </c>
      <c r="B144" s="238">
        <v>47</v>
      </c>
      <c r="C144" s="238">
        <v>47</v>
      </c>
      <c r="D144" s="238">
        <v>58</v>
      </c>
      <c r="E144" s="238">
        <v>51</v>
      </c>
      <c r="F144" s="238">
        <v>12</v>
      </c>
      <c r="G144" s="238">
        <v>12</v>
      </c>
      <c r="H144" s="238">
        <v>15</v>
      </c>
      <c r="I144" s="238">
        <v>17</v>
      </c>
      <c r="J144" s="238">
        <v>71</v>
      </c>
      <c r="K144" s="238" t="s">
        <v>240</v>
      </c>
    </row>
    <row r="145" spans="1:11" x14ac:dyDescent="0.25">
      <c r="A145" s="237" t="s">
        <v>255</v>
      </c>
      <c r="B145" s="238">
        <v>0</v>
      </c>
      <c r="C145" s="238">
        <v>0</v>
      </c>
      <c r="D145" s="238">
        <v>0</v>
      </c>
      <c r="E145" s="238">
        <v>0</v>
      </c>
      <c r="F145" s="238">
        <v>0</v>
      </c>
      <c r="G145" s="238">
        <v>0</v>
      </c>
      <c r="H145" s="238">
        <v>0</v>
      </c>
      <c r="I145" s="238">
        <v>0</v>
      </c>
      <c r="J145" s="238">
        <v>0</v>
      </c>
      <c r="K145" s="238" t="s">
        <v>240</v>
      </c>
    </row>
    <row r="146" spans="1:11" x14ac:dyDescent="0.25">
      <c r="A146" s="237" t="s">
        <v>256</v>
      </c>
      <c r="B146" s="238">
        <v>0</v>
      </c>
      <c r="C146" s="238">
        <v>0</v>
      </c>
      <c r="D146" s="238">
        <v>0</v>
      </c>
      <c r="E146" s="238">
        <v>0</v>
      </c>
      <c r="F146" s="238">
        <v>0</v>
      </c>
      <c r="G146" s="238">
        <v>0</v>
      </c>
      <c r="H146" s="238">
        <v>0</v>
      </c>
      <c r="I146" s="238">
        <v>0</v>
      </c>
      <c r="J146" s="238">
        <v>0</v>
      </c>
      <c r="K146" s="238" t="s">
        <v>240</v>
      </c>
    </row>
    <row r="147" spans="1:11" x14ac:dyDescent="0.25">
      <c r="A147" s="237" t="s">
        <v>257</v>
      </c>
      <c r="B147" s="238">
        <v>136</v>
      </c>
      <c r="C147" s="238">
        <v>111</v>
      </c>
      <c r="D147" s="238">
        <v>63</v>
      </c>
      <c r="E147" s="238">
        <v>73</v>
      </c>
      <c r="F147" s="238">
        <v>121</v>
      </c>
      <c r="G147" s="238">
        <v>142</v>
      </c>
      <c r="H147" s="238">
        <v>197</v>
      </c>
      <c r="I147" s="238">
        <v>553</v>
      </c>
      <c r="J147" s="238">
        <v>557</v>
      </c>
      <c r="K147" s="238" t="s">
        <v>240</v>
      </c>
    </row>
    <row r="148" spans="1:11" x14ac:dyDescent="0.25">
      <c r="A148" s="237" t="s">
        <v>258</v>
      </c>
      <c r="B148" s="238">
        <v>0</v>
      </c>
      <c r="C148" s="238">
        <v>0</v>
      </c>
      <c r="D148" s="238">
        <v>0</v>
      </c>
      <c r="E148" s="238" t="s">
        <v>240</v>
      </c>
      <c r="F148" s="238" t="s">
        <v>240</v>
      </c>
      <c r="G148" s="238" t="s">
        <v>240</v>
      </c>
      <c r="H148" s="238" t="s">
        <v>240</v>
      </c>
      <c r="I148" s="238" t="s">
        <v>240</v>
      </c>
      <c r="J148" s="238" t="s">
        <v>240</v>
      </c>
      <c r="K148" s="238" t="s">
        <v>240</v>
      </c>
    </row>
    <row r="149" spans="1:11" x14ac:dyDescent="0.25">
      <c r="A149" s="237" t="s">
        <v>259</v>
      </c>
      <c r="B149" s="238" t="s">
        <v>240</v>
      </c>
      <c r="C149" s="238" t="s">
        <v>240</v>
      </c>
      <c r="D149" s="238" t="s">
        <v>240</v>
      </c>
      <c r="E149" s="238" t="s">
        <v>240</v>
      </c>
      <c r="F149" s="238" t="s">
        <v>240</v>
      </c>
      <c r="G149" s="238" t="s">
        <v>240</v>
      </c>
      <c r="H149" s="238" t="s">
        <v>240</v>
      </c>
      <c r="I149" s="238" t="s">
        <v>240</v>
      </c>
      <c r="J149" s="238" t="s">
        <v>240</v>
      </c>
      <c r="K149" s="238" t="s">
        <v>240</v>
      </c>
    </row>
    <row r="150" spans="1:11" x14ac:dyDescent="0.25">
      <c r="A150" s="237" t="s">
        <v>260</v>
      </c>
      <c r="B150" s="238">
        <v>19</v>
      </c>
      <c r="C150" s="238">
        <v>22</v>
      </c>
      <c r="D150" s="238">
        <v>31</v>
      </c>
      <c r="E150" s="238">
        <v>39</v>
      </c>
      <c r="F150" s="238" t="s">
        <v>240</v>
      </c>
      <c r="G150" s="238" t="s">
        <v>240</v>
      </c>
      <c r="H150" s="238" t="s">
        <v>240</v>
      </c>
      <c r="I150" s="238" t="s">
        <v>240</v>
      </c>
      <c r="J150" s="238" t="s">
        <v>240</v>
      </c>
      <c r="K150" s="238" t="s">
        <v>240</v>
      </c>
    </row>
    <row r="151" spans="1:11" x14ac:dyDescent="0.25">
      <c r="A151" s="237" t="s">
        <v>261</v>
      </c>
      <c r="B151" s="238" t="s">
        <v>465</v>
      </c>
      <c r="C151" s="238" t="s">
        <v>466</v>
      </c>
      <c r="D151" s="238" t="s">
        <v>467</v>
      </c>
      <c r="E151" s="238" t="s">
        <v>468</v>
      </c>
      <c r="F151" s="238" t="s">
        <v>469</v>
      </c>
      <c r="G151" s="238" t="s">
        <v>470</v>
      </c>
      <c r="H151" s="238" t="s">
        <v>471</v>
      </c>
      <c r="I151" s="238" t="s">
        <v>472</v>
      </c>
      <c r="J151" s="238" t="s">
        <v>473</v>
      </c>
      <c r="K151" s="238" t="s">
        <v>240</v>
      </c>
    </row>
    <row r="152" spans="1:11" x14ac:dyDescent="0.25">
      <c r="A152" s="237" t="s">
        <v>262</v>
      </c>
      <c r="B152" s="238" t="s">
        <v>240</v>
      </c>
      <c r="C152" s="238" t="s">
        <v>240</v>
      </c>
      <c r="D152" s="238">
        <v>366</v>
      </c>
      <c r="E152" s="238" t="s">
        <v>240</v>
      </c>
      <c r="F152" s="238" t="s">
        <v>240</v>
      </c>
      <c r="G152" s="238">
        <v>362</v>
      </c>
      <c r="H152" s="238">
        <v>405</v>
      </c>
      <c r="I152" s="238">
        <v>421</v>
      </c>
      <c r="J152" s="238">
        <v>405</v>
      </c>
      <c r="K152" s="238" t="s">
        <v>240</v>
      </c>
    </row>
    <row r="153" spans="1:11" x14ac:dyDescent="0.25">
      <c r="A153" s="237" t="s">
        <v>263</v>
      </c>
      <c r="B153" s="238">
        <v>294</v>
      </c>
      <c r="C153" s="238">
        <v>282</v>
      </c>
      <c r="D153" s="238">
        <v>292</v>
      </c>
      <c r="E153" s="238">
        <v>213</v>
      </c>
      <c r="F153" s="238">
        <v>230</v>
      </c>
      <c r="G153" s="238">
        <v>184</v>
      </c>
      <c r="H153" s="238">
        <v>159</v>
      </c>
      <c r="I153" s="238">
        <v>149</v>
      </c>
      <c r="J153" s="238">
        <v>245</v>
      </c>
      <c r="K153" s="238" t="s">
        <v>240</v>
      </c>
    </row>
    <row r="154" spans="1:11" x14ac:dyDescent="0.25">
      <c r="A154" s="237" t="s">
        <v>264</v>
      </c>
      <c r="B154" s="238" t="s">
        <v>240</v>
      </c>
      <c r="C154" s="238">
        <v>7</v>
      </c>
      <c r="D154" s="238" t="s">
        <v>240</v>
      </c>
      <c r="E154" s="238" t="s">
        <v>240</v>
      </c>
      <c r="F154" s="238" t="s">
        <v>240</v>
      </c>
      <c r="G154" s="238" t="s">
        <v>240</v>
      </c>
      <c r="H154" s="238" t="s">
        <v>240</v>
      </c>
      <c r="I154" s="238">
        <v>0</v>
      </c>
      <c r="J154" s="238">
        <v>0</v>
      </c>
      <c r="K154" s="238" t="s">
        <v>240</v>
      </c>
    </row>
    <row r="155" spans="1:11" x14ac:dyDescent="0.25">
      <c r="A155" s="237" t="s">
        <v>265</v>
      </c>
      <c r="B155" s="238">
        <v>265</v>
      </c>
      <c r="C155" s="238">
        <v>254</v>
      </c>
      <c r="D155" s="238">
        <v>258</v>
      </c>
      <c r="E155" s="238">
        <v>244</v>
      </c>
      <c r="F155" s="238">
        <v>300</v>
      </c>
      <c r="G155" s="238">
        <v>209</v>
      </c>
      <c r="H155" s="238">
        <v>170</v>
      </c>
      <c r="I155" s="238">
        <v>109</v>
      </c>
      <c r="J155" s="238">
        <v>74</v>
      </c>
      <c r="K155" s="238" t="s">
        <v>240</v>
      </c>
    </row>
    <row r="156" spans="1:11" x14ac:dyDescent="0.25">
      <c r="A156" s="237" t="s">
        <v>266</v>
      </c>
      <c r="B156" s="238" t="s">
        <v>240</v>
      </c>
      <c r="C156" s="238">
        <v>355</v>
      </c>
      <c r="D156" s="238">
        <v>368</v>
      </c>
      <c r="E156" s="238">
        <v>335</v>
      </c>
      <c r="F156" s="238">
        <v>407</v>
      </c>
      <c r="G156" s="238">
        <v>931</v>
      </c>
      <c r="H156" s="238" t="s">
        <v>474</v>
      </c>
      <c r="I156" s="238" t="s">
        <v>475</v>
      </c>
      <c r="J156" s="238" t="s">
        <v>476</v>
      </c>
      <c r="K156" s="238" t="s">
        <v>240</v>
      </c>
    </row>
    <row r="157" spans="1:11" x14ac:dyDescent="0.25">
      <c r="A157" s="237" t="s">
        <v>267</v>
      </c>
      <c r="B157" s="238">
        <v>129</v>
      </c>
      <c r="C157" s="238" t="s">
        <v>240</v>
      </c>
      <c r="D157" s="238" t="s">
        <v>240</v>
      </c>
      <c r="E157" s="238" t="s">
        <v>240</v>
      </c>
      <c r="F157" s="238" t="s">
        <v>240</v>
      </c>
      <c r="G157" s="238">
        <v>55</v>
      </c>
      <c r="H157" s="238" t="s">
        <v>240</v>
      </c>
      <c r="I157" s="238">
        <v>59</v>
      </c>
      <c r="J157" s="238">
        <v>56</v>
      </c>
      <c r="K157" s="238"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hyperlinks>
    <hyperlink ref="B6"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0"/>
  <sheetViews>
    <sheetView zoomScale="80" zoomScaleNormal="80" workbookViewId="0">
      <selection activeCell="B2" sqref="B2:E2"/>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98</v>
      </c>
      <c r="C2" s="274"/>
      <c r="D2" s="274"/>
      <c r="E2" s="274"/>
      <c r="F2" t="s">
        <v>0</v>
      </c>
    </row>
    <row r="3" spans="1:13" x14ac:dyDescent="0.25">
      <c r="A3" s="95"/>
      <c r="B3" s="96"/>
      <c r="C3" s="96"/>
      <c r="D3" s="96"/>
      <c r="E3" s="96"/>
    </row>
    <row r="4" spans="1:13" ht="90" customHeight="1" x14ac:dyDescent="0.25">
      <c r="A4" s="94" t="s">
        <v>195</v>
      </c>
      <c r="B4" s="274" t="s">
        <v>477</v>
      </c>
      <c r="C4" s="274"/>
      <c r="D4" s="274"/>
      <c r="E4" s="274"/>
    </row>
    <row r="5" spans="1:13" x14ac:dyDescent="0.25">
      <c r="A5" s="95"/>
      <c r="B5" s="96"/>
      <c r="C5" s="96"/>
      <c r="D5" s="96"/>
      <c r="E5" s="96"/>
    </row>
    <row r="6" spans="1:13" ht="45" customHeight="1" x14ac:dyDescent="0.25">
      <c r="A6" s="94" t="s">
        <v>197</v>
      </c>
      <c r="B6" s="275" t="s">
        <v>478</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102">
        <v>1</v>
      </c>
      <c r="B12" s="102">
        <v>1</v>
      </c>
      <c r="C12" s="102">
        <v>1</v>
      </c>
      <c r="D12" s="102">
        <v>1</v>
      </c>
      <c r="E12" s="102">
        <v>1</v>
      </c>
      <c r="F12" s="102">
        <v>1</v>
      </c>
      <c r="G12" s="102">
        <v>1</v>
      </c>
      <c r="H12" s="102">
        <v>1</v>
      </c>
      <c r="I12" s="102">
        <v>1</v>
      </c>
      <c r="J12" s="102">
        <v>1</v>
      </c>
      <c r="K12" s="102">
        <v>1</v>
      </c>
      <c r="L12" s="102">
        <v>1</v>
      </c>
      <c r="M12" s="102">
        <v>1</v>
      </c>
    </row>
    <row r="13" spans="1:13" x14ac:dyDescent="0.25">
      <c r="A13" s="83"/>
      <c r="B13" s="82"/>
    </row>
    <row r="14" spans="1:13" x14ac:dyDescent="0.25">
      <c r="A14" s="83" t="s">
        <v>218</v>
      </c>
      <c r="B14" s="82" t="s">
        <v>57</v>
      </c>
    </row>
    <row r="15" spans="1:13" x14ac:dyDescent="0.25">
      <c r="A15" s="83" t="s">
        <v>219</v>
      </c>
      <c r="B15" s="82" t="s">
        <v>479</v>
      </c>
    </row>
    <row r="16" spans="1:13" x14ac:dyDescent="0.25">
      <c r="A16" s="83" t="s">
        <v>221</v>
      </c>
      <c r="B16" s="82" t="s">
        <v>61</v>
      </c>
      <c r="C16" s="108"/>
    </row>
    <row r="17" spans="1:14" x14ac:dyDescent="0.25">
      <c r="A17" s="83" t="s">
        <v>222</v>
      </c>
      <c r="B17" s="82" t="s">
        <v>223</v>
      </c>
    </row>
    <row r="18" spans="1:14" x14ac:dyDescent="0.25">
      <c r="A18" s="83"/>
      <c r="B18" s="82"/>
    </row>
    <row r="19" spans="1:14" x14ac:dyDescent="0.25">
      <c r="B19" s="84" t="s">
        <v>224</v>
      </c>
      <c r="C19" s="92" t="s">
        <v>225</v>
      </c>
      <c r="D19" s="92" t="s">
        <v>226</v>
      </c>
      <c r="E19" s="92" t="s">
        <v>227</v>
      </c>
      <c r="F19" s="92" t="s">
        <v>228</v>
      </c>
      <c r="G19" s="92" t="s">
        <v>229</v>
      </c>
      <c r="H19" s="92" t="s">
        <v>230</v>
      </c>
      <c r="I19" s="92" t="s">
        <v>231</v>
      </c>
      <c r="J19" s="92" t="s">
        <v>232</v>
      </c>
      <c r="K19" s="92" t="s">
        <v>233</v>
      </c>
      <c r="L19" s="92" t="s">
        <v>234</v>
      </c>
      <c r="M19" s="92" t="s">
        <v>235</v>
      </c>
      <c r="N19" s="92" t="s">
        <v>236</v>
      </c>
    </row>
    <row r="20" spans="1:14" x14ac:dyDescent="0.25">
      <c r="B20" s="85" t="s">
        <v>237</v>
      </c>
      <c r="C20" s="86" t="s">
        <v>238</v>
      </c>
      <c r="D20" s="86" t="s">
        <v>238</v>
      </c>
      <c r="E20" s="86" t="s">
        <v>238</v>
      </c>
      <c r="F20" s="86" t="s">
        <v>238</v>
      </c>
      <c r="G20" s="86" t="s">
        <v>238</v>
      </c>
      <c r="H20" s="86" t="s">
        <v>238</v>
      </c>
      <c r="I20" s="86" t="s">
        <v>238</v>
      </c>
      <c r="J20" s="86" t="s">
        <v>238</v>
      </c>
      <c r="K20" s="86" t="s">
        <v>238</v>
      </c>
      <c r="L20" s="86" t="s">
        <v>238</v>
      </c>
      <c r="M20" s="86" t="s">
        <v>238</v>
      </c>
      <c r="N20" s="86" t="s">
        <v>238</v>
      </c>
    </row>
    <row r="21" spans="1:14" x14ac:dyDescent="0.25">
      <c r="B21" s="87" t="s">
        <v>239</v>
      </c>
      <c r="C21" s="88">
        <v>0.60799999999999998</v>
      </c>
      <c r="D21" s="88">
        <v>0.61699999999999999</v>
      </c>
      <c r="E21" s="88">
        <v>0.59799999999999998</v>
      </c>
      <c r="F21" s="88">
        <v>0.60299999999999998</v>
      </c>
      <c r="G21" s="88">
        <v>0.621</v>
      </c>
      <c r="H21" s="88">
        <v>0.61799999999999999</v>
      </c>
      <c r="I21" s="88">
        <v>0.622</v>
      </c>
      <c r="J21" s="88">
        <v>0.628</v>
      </c>
      <c r="K21" s="88">
        <v>0.66800000000000004</v>
      </c>
      <c r="L21" s="88">
        <v>0.64200000000000002</v>
      </c>
      <c r="M21" s="89" t="s">
        <v>240</v>
      </c>
      <c r="N21" s="89" t="s">
        <v>240</v>
      </c>
    </row>
    <row r="22" spans="1:14" x14ac:dyDescent="0.25">
      <c r="B22" s="87" t="s">
        <v>241</v>
      </c>
      <c r="C22" s="90">
        <v>0.71799999999999997</v>
      </c>
      <c r="D22" s="90">
        <v>0.66300000000000003</v>
      </c>
      <c r="E22" s="90">
        <v>0.73599999999999999</v>
      </c>
      <c r="F22" s="90">
        <v>0.68400000000000005</v>
      </c>
      <c r="G22" s="90">
        <v>0.73499999999999999</v>
      </c>
      <c r="H22" s="90">
        <v>0.68400000000000005</v>
      </c>
      <c r="I22" s="90">
        <v>0.69099999999999995</v>
      </c>
      <c r="J22" s="90">
        <v>0.69</v>
      </c>
      <c r="K22" s="90">
        <v>0.91900000000000004</v>
      </c>
      <c r="L22" s="90">
        <v>1.036</v>
      </c>
      <c r="M22" s="91" t="s">
        <v>240</v>
      </c>
      <c r="N22" s="91" t="s">
        <v>240</v>
      </c>
    </row>
    <row r="23" spans="1:14" x14ac:dyDescent="0.25">
      <c r="B23" s="87" t="s">
        <v>242</v>
      </c>
      <c r="C23" s="88">
        <v>0.32800000000000001</v>
      </c>
      <c r="D23" s="88">
        <v>0.28299999999999997</v>
      </c>
      <c r="E23" s="88">
        <v>0.32400000000000001</v>
      </c>
      <c r="F23" s="88">
        <v>0.34300000000000003</v>
      </c>
      <c r="G23" s="88">
        <v>0.29899999999999999</v>
      </c>
      <c r="H23" s="88">
        <v>0.34200000000000003</v>
      </c>
      <c r="I23" s="88">
        <v>0.40400000000000003</v>
      </c>
      <c r="J23" s="88">
        <v>0.39300000000000002</v>
      </c>
      <c r="K23" s="88">
        <v>0.439</v>
      </c>
      <c r="L23" s="88">
        <v>0.43099999999999999</v>
      </c>
      <c r="M23" s="88">
        <v>0.36799999999999999</v>
      </c>
      <c r="N23" s="89" t="s">
        <v>240</v>
      </c>
    </row>
    <row r="24" spans="1:14" x14ac:dyDescent="0.25">
      <c r="B24" s="87" t="s">
        <v>243</v>
      </c>
      <c r="C24" s="90">
        <v>0.62</v>
      </c>
      <c r="D24" s="90">
        <v>0.53</v>
      </c>
      <c r="E24" s="90">
        <v>0.54300000000000004</v>
      </c>
      <c r="F24" s="90">
        <v>0.54600000000000004</v>
      </c>
      <c r="G24" s="90">
        <v>0.52100000000000002</v>
      </c>
      <c r="H24" s="90">
        <v>0.56499999999999995</v>
      </c>
      <c r="I24" s="90">
        <v>0.51700000000000002</v>
      </c>
      <c r="J24" s="90">
        <v>0.57999999999999996</v>
      </c>
      <c r="K24" s="90">
        <v>0.63700000000000001</v>
      </c>
      <c r="L24" s="90">
        <v>0.58799999999999997</v>
      </c>
      <c r="M24" s="90">
        <v>0.51800000000000002</v>
      </c>
      <c r="N24" s="91" t="s">
        <v>240</v>
      </c>
    </row>
    <row r="25" spans="1:14" x14ac:dyDescent="0.25">
      <c r="B25" s="87" t="s">
        <v>244</v>
      </c>
      <c r="C25" s="88">
        <v>1.1319999999999999</v>
      </c>
      <c r="D25" s="88">
        <v>1.1200000000000001</v>
      </c>
      <c r="E25" s="88">
        <v>1.208</v>
      </c>
      <c r="F25" s="88">
        <v>1.18</v>
      </c>
      <c r="G25" s="88">
        <v>1.165</v>
      </c>
      <c r="H25" s="88">
        <v>1.22</v>
      </c>
      <c r="I25" s="88">
        <v>1.3009999999999999</v>
      </c>
      <c r="J25" s="88">
        <v>1.512</v>
      </c>
      <c r="K25" s="88">
        <v>1.73</v>
      </c>
      <c r="L25" s="88">
        <v>1.41</v>
      </c>
      <c r="M25" s="88">
        <v>1.325</v>
      </c>
      <c r="N25" s="89" t="s">
        <v>240</v>
      </c>
    </row>
    <row r="26" spans="1:14" x14ac:dyDescent="0.25">
      <c r="B26" s="87" t="s">
        <v>245</v>
      </c>
      <c r="C26" s="90">
        <v>0.32200000000000001</v>
      </c>
      <c r="D26" s="90">
        <v>0.34799999999999998</v>
      </c>
      <c r="E26" s="90">
        <v>0.32900000000000001</v>
      </c>
      <c r="F26" s="90">
        <v>0.36499999999999999</v>
      </c>
      <c r="G26" s="90">
        <v>0.371</v>
      </c>
      <c r="H26" s="90">
        <v>0.379</v>
      </c>
      <c r="I26" s="90">
        <v>0.36399999999999999</v>
      </c>
      <c r="J26" s="90">
        <v>0.35199999999999998</v>
      </c>
      <c r="K26" s="90">
        <v>0.39300000000000002</v>
      </c>
      <c r="L26" s="90">
        <v>0.32</v>
      </c>
      <c r="M26" s="90">
        <v>0.34899999999999998</v>
      </c>
      <c r="N26" s="91" t="s">
        <v>240</v>
      </c>
    </row>
    <row r="27" spans="1:14" x14ac:dyDescent="0.25">
      <c r="B27" s="87" t="s">
        <v>246</v>
      </c>
      <c r="C27" s="88">
        <v>1.0549999999999999</v>
      </c>
      <c r="D27" s="88">
        <v>1.1779999999999999</v>
      </c>
      <c r="E27" s="88">
        <v>1.83</v>
      </c>
      <c r="F27" s="88">
        <v>1.3160000000000001</v>
      </c>
      <c r="G27" s="88">
        <v>1.3260000000000001</v>
      </c>
      <c r="H27" s="88">
        <v>1.282</v>
      </c>
      <c r="I27" s="88">
        <v>1.456</v>
      </c>
      <c r="J27" s="88">
        <v>1.8360000000000001</v>
      </c>
      <c r="K27" s="88">
        <v>1.8839999999999999</v>
      </c>
      <c r="L27" s="88">
        <v>1.45</v>
      </c>
      <c r="M27" s="88">
        <v>3.177</v>
      </c>
      <c r="N27" s="89" t="s">
        <v>240</v>
      </c>
    </row>
    <row r="28" spans="1:14" x14ac:dyDescent="0.25">
      <c r="B28" s="87" t="s">
        <v>247</v>
      </c>
      <c r="C28" s="90">
        <v>0.155</v>
      </c>
      <c r="D28" s="90">
        <v>0.155</v>
      </c>
      <c r="E28" s="90">
        <v>0.16200000000000001</v>
      </c>
      <c r="F28" s="90">
        <v>0.18099999999999999</v>
      </c>
      <c r="G28" s="90">
        <v>0.19400000000000001</v>
      </c>
      <c r="H28" s="90">
        <v>0.23300000000000001</v>
      </c>
      <c r="I28" s="90">
        <v>0.24</v>
      </c>
      <c r="J28" s="90">
        <v>0.25</v>
      </c>
      <c r="K28" s="90">
        <v>0.25600000000000001</v>
      </c>
      <c r="L28" s="90">
        <v>0.27500000000000002</v>
      </c>
      <c r="M28" s="90">
        <v>0.28699999999999998</v>
      </c>
      <c r="N28" s="91" t="s">
        <v>240</v>
      </c>
    </row>
    <row r="29" spans="1:14" x14ac:dyDescent="0.25">
      <c r="B29" s="87" t="s">
        <v>248</v>
      </c>
      <c r="C29" s="88">
        <v>0.13400000000000001</v>
      </c>
      <c r="D29" s="88">
        <v>0.13</v>
      </c>
      <c r="E29" s="88">
        <v>0.154</v>
      </c>
      <c r="F29" s="88">
        <v>0.14499999999999999</v>
      </c>
      <c r="G29" s="88">
        <v>0.13800000000000001</v>
      </c>
      <c r="H29" s="88">
        <v>0.16</v>
      </c>
      <c r="I29" s="88">
        <v>0.155</v>
      </c>
      <c r="J29" s="88">
        <v>0.12</v>
      </c>
      <c r="K29" s="88">
        <v>0.14199999999999999</v>
      </c>
      <c r="L29" s="88">
        <v>0.14000000000000001</v>
      </c>
      <c r="M29" s="89" t="s">
        <v>240</v>
      </c>
      <c r="N29" s="89" t="s">
        <v>240</v>
      </c>
    </row>
    <row r="30" spans="1:14" x14ac:dyDescent="0.25">
      <c r="B30" s="87" t="s">
        <v>249</v>
      </c>
      <c r="C30" s="90">
        <v>0.25</v>
      </c>
      <c r="D30" s="90">
        <v>0.222</v>
      </c>
      <c r="E30" s="90">
        <v>0.20899999999999999</v>
      </c>
      <c r="F30" s="90">
        <v>0.214</v>
      </c>
      <c r="G30" s="90">
        <v>0.214</v>
      </c>
      <c r="H30" s="90">
        <v>0.215</v>
      </c>
      <c r="I30" s="90">
        <v>0.20599999999999999</v>
      </c>
      <c r="J30" s="90">
        <v>0.22</v>
      </c>
      <c r="K30" s="90">
        <v>0.246</v>
      </c>
      <c r="L30" s="90">
        <v>0.214</v>
      </c>
      <c r="M30" s="90">
        <v>0.22</v>
      </c>
      <c r="N30" s="91" t="s">
        <v>240</v>
      </c>
    </row>
    <row r="31" spans="1:14" x14ac:dyDescent="0.25">
      <c r="B31" s="87" t="s">
        <v>250</v>
      </c>
      <c r="C31" s="88">
        <v>0.40799999999999997</v>
      </c>
      <c r="D31" s="88">
        <v>0.378</v>
      </c>
      <c r="E31" s="88">
        <v>0.34499999999999997</v>
      </c>
      <c r="F31" s="88">
        <v>0.34699999999999998</v>
      </c>
      <c r="G31" s="88">
        <v>0.373</v>
      </c>
      <c r="H31" s="88">
        <v>0.36299999999999999</v>
      </c>
      <c r="I31" s="88">
        <v>0.38</v>
      </c>
      <c r="J31" s="88">
        <v>0.39100000000000001</v>
      </c>
      <c r="K31" s="88">
        <v>0.39900000000000002</v>
      </c>
      <c r="L31" s="88">
        <v>0.4</v>
      </c>
      <c r="M31" s="89" t="s">
        <v>240</v>
      </c>
      <c r="N31" s="89" t="s">
        <v>240</v>
      </c>
    </row>
    <row r="32" spans="1:14" x14ac:dyDescent="0.25">
      <c r="B32" s="87" t="s">
        <v>251</v>
      </c>
      <c r="C32" s="90">
        <v>0.309</v>
      </c>
      <c r="D32" s="90">
        <v>0.36299999999999999</v>
      </c>
      <c r="E32" s="90">
        <v>0.41199999999999998</v>
      </c>
      <c r="F32" s="90">
        <v>0.27900000000000003</v>
      </c>
      <c r="G32" s="90">
        <v>0.151</v>
      </c>
      <c r="H32" s="90">
        <v>0.2</v>
      </c>
      <c r="I32" s="90">
        <v>0.183</v>
      </c>
      <c r="J32" s="90">
        <v>0.22600000000000001</v>
      </c>
      <c r="K32" s="90">
        <v>0.34699999999999998</v>
      </c>
      <c r="L32" s="90">
        <v>0.41</v>
      </c>
      <c r="M32" s="90">
        <v>0.39900000000000002</v>
      </c>
      <c r="N32" s="91" t="s">
        <v>240</v>
      </c>
    </row>
    <row r="33" spans="2:14" x14ac:dyDescent="0.25">
      <c r="B33" s="87" t="s">
        <v>252</v>
      </c>
      <c r="C33" s="88">
        <v>0.29099999999999998</v>
      </c>
      <c r="D33" s="88">
        <v>0.29099999999999998</v>
      </c>
      <c r="E33" s="88">
        <v>0.245</v>
      </c>
      <c r="F33" s="88">
        <v>0.253</v>
      </c>
      <c r="G33" s="88">
        <v>0.26300000000000001</v>
      </c>
      <c r="H33" s="88">
        <v>0.23699999999999999</v>
      </c>
      <c r="I33" s="88">
        <v>0.24099999999999999</v>
      </c>
      <c r="J33" s="88">
        <v>0.23699999999999999</v>
      </c>
      <c r="K33" s="88">
        <v>0.252</v>
      </c>
      <c r="L33" s="88">
        <v>0.25800000000000001</v>
      </c>
      <c r="M33" s="88">
        <v>0.218</v>
      </c>
      <c r="N33" s="89" t="s">
        <v>240</v>
      </c>
    </row>
    <row r="34" spans="2:14" x14ac:dyDescent="0.25">
      <c r="B34" s="87" t="s">
        <v>253</v>
      </c>
      <c r="C34" s="90">
        <v>0.17199999999999999</v>
      </c>
      <c r="D34" s="90">
        <v>0.128</v>
      </c>
      <c r="E34" s="90">
        <v>9.6000000000000002E-2</v>
      </c>
      <c r="F34" s="90">
        <v>8.4000000000000005E-2</v>
      </c>
      <c r="G34" s="90">
        <v>0.104</v>
      </c>
      <c r="H34" s="90">
        <v>0.10100000000000001</v>
      </c>
      <c r="I34" s="90">
        <v>0.13500000000000001</v>
      </c>
      <c r="J34" s="90">
        <v>0.13500000000000001</v>
      </c>
      <c r="K34" s="90">
        <v>0.13400000000000001</v>
      </c>
      <c r="L34" s="90">
        <v>0.13200000000000001</v>
      </c>
      <c r="M34" s="91" t="s">
        <v>240</v>
      </c>
      <c r="N34" s="91" t="s">
        <v>240</v>
      </c>
    </row>
    <row r="35" spans="2:14" x14ac:dyDescent="0.25">
      <c r="B35" s="87" t="s">
        <v>254</v>
      </c>
      <c r="C35" s="88">
        <v>-0.55200000000000005</v>
      </c>
      <c r="D35" s="88">
        <v>-0.54100000000000004</v>
      </c>
      <c r="E35" s="88">
        <v>-0.182</v>
      </c>
      <c r="F35" s="88">
        <v>-2.5999999999999999E-2</v>
      </c>
      <c r="G35" s="88">
        <v>0.34100000000000003</v>
      </c>
      <c r="H35" s="88">
        <v>0.63200000000000001</v>
      </c>
      <c r="I35" s="88">
        <v>0.749</v>
      </c>
      <c r="J35" s="88">
        <v>0.57299999999999995</v>
      </c>
      <c r="K35" s="88">
        <v>0.57499999999999996</v>
      </c>
      <c r="L35" s="88">
        <v>1.1419999999999999</v>
      </c>
      <c r="M35" s="88">
        <v>1.7749999999999999</v>
      </c>
      <c r="N35" s="89" t="s">
        <v>240</v>
      </c>
    </row>
    <row r="36" spans="2:14" x14ac:dyDescent="0.25">
      <c r="B36" s="87" t="s">
        <v>255</v>
      </c>
      <c r="C36" s="90">
        <v>1.1160000000000001</v>
      </c>
      <c r="D36" s="90">
        <v>0.97799999999999998</v>
      </c>
      <c r="E36" s="90">
        <v>1.028</v>
      </c>
      <c r="F36" s="90">
        <v>0.98199999999999998</v>
      </c>
      <c r="G36" s="90">
        <v>1.1679999999999999</v>
      </c>
      <c r="H36" s="90">
        <v>1.012</v>
      </c>
      <c r="I36" s="90">
        <v>1.2470000000000001</v>
      </c>
      <c r="J36" s="90">
        <v>1.2749999999999999</v>
      </c>
      <c r="K36" s="90">
        <v>1.2769999999999999</v>
      </c>
      <c r="L36" s="90">
        <v>1.3340000000000001</v>
      </c>
      <c r="M36" s="90">
        <v>1.163</v>
      </c>
      <c r="N36" s="91" t="s">
        <v>240</v>
      </c>
    </row>
    <row r="37" spans="2:14" x14ac:dyDescent="0.25">
      <c r="B37" s="87" t="s">
        <v>256</v>
      </c>
      <c r="C37" s="88">
        <v>2.0099999999999998</v>
      </c>
      <c r="D37" s="88">
        <v>1.7949999999999999</v>
      </c>
      <c r="E37" s="88">
        <v>1.583</v>
      </c>
      <c r="F37" s="88">
        <v>0.64300000000000002</v>
      </c>
      <c r="G37" s="88">
        <v>0.873</v>
      </c>
      <c r="H37" s="88">
        <v>0.65100000000000002</v>
      </c>
      <c r="I37" s="88">
        <v>0.69099999999999995</v>
      </c>
      <c r="J37" s="88">
        <v>1.4550000000000001</v>
      </c>
      <c r="K37" s="88">
        <v>1.623</v>
      </c>
      <c r="L37" s="88">
        <v>1.611</v>
      </c>
      <c r="M37" s="88">
        <v>1.278</v>
      </c>
      <c r="N37" s="89" t="s">
        <v>240</v>
      </c>
    </row>
    <row r="38" spans="2:14" x14ac:dyDescent="0.25">
      <c r="B38" s="87" t="s">
        <v>257</v>
      </c>
      <c r="C38" s="90">
        <v>0.32900000000000001</v>
      </c>
      <c r="D38" s="90">
        <v>0.34200000000000003</v>
      </c>
      <c r="E38" s="90">
        <v>0.311</v>
      </c>
      <c r="F38" s="90">
        <v>0.316</v>
      </c>
      <c r="G38" s="90">
        <v>0.315</v>
      </c>
      <c r="H38" s="90">
        <v>0.35499999999999998</v>
      </c>
      <c r="I38" s="90">
        <v>0.38100000000000001</v>
      </c>
      <c r="J38" s="90">
        <v>0.38100000000000001</v>
      </c>
      <c r="K38" s="90">
        <v>0.47699999999999998</v>
      </c>
      <c r="L38" s="90">
        <v>0.372</v>
      </c>
      <c r="M38" s="91" t="s">
        <v>240</v>
      </c>
      <c r="N38" s="91" t="s">
        <v>240</v>
      </c>
    </row>
    <row r="39" spans="2:14" x14ac:dyDescent="0.25">
      <c r="B39" s="87" t="s">
        <v>258</v>
      </c>
      <c r="C39" s="88">
        <v>5.8999999999999997E-2</v>
      </c>
      <c r="D39" s="88">
        <v>5.8999999999999997E-2</v>
      </c>
      <c r="E39" s="88">
        <v>5.2999999999999999E-2</v>
      </c>
      <c r="F39" s="88">
        <v>5.2999999999999999E-2</v>
      </c>
      <c r="G39" s="88">
        <v>5.2999999999999999E-2</v>
      </c>
      <c r="H39" s="88">
        <v>0.06</v>
      </c>
      <c r="I39" s="88">
        <v>6.3E-2</v>
      </c>
      <c r="J39" s="88">
        <v>6.7000000000000004E-2</v>
      </c>
      <c r="K39" s="88">
        <v>5.6000000000000001E-2</v>
      </c>
      <c r="L39" s="88">
        <v>0.06</v>
      </c>
      <c r="M39" s="88">
        <v>5.0999999999999997E-2</v>
      </c>
      <c r="N39" s="89" t="s">
        <v>240</v>
      </c>
    </row>
    <row r="40" spans="2:14" x14ac:dyDescent="0.25">
      <c r="B40" s="87" t="s">
        <v>259</v>
      </c>
      <c r="C40" s="90">
        <v>0.27</v>
      </c>
      <c r="D40" s="90">
        <v>0.26400000000000001</v>
      </c>
      <c r="E40" s="90">
        <v>0.21099999999999999</v>
      </c>
      <c r="F40" s="90">
        <v>0.19600000000000001</v>
      </c>
      <c r="G40" s="90">
        <v>0.217</v>
      </c>
      <c r="H40" s="90">
        <v>0.14899999999999999</v>
      </c>
      <c r="I40" s="90">
        <v>0.23899999999999999</v>
      </c>
      <c r="J40" s="90">
        <v>0.19600000000000001</v>
      </c>
      <c r="K40" s="90">
        <v>-0.10199999999999999</v>
      </c>
      <c r="L40" s="90">
        <v>-0.13400000000000001</v>
      </c>
      <c r="M40" s="91" t="s">
        <v>240</v>
      </c>
      <c r="N40" s="91" t="s">
        <v>240</v>
      </c>
    </row>
    <row r="41" spans="2:14" x14ac:dyDescent="0.25">
      <c r="B41" s="87" t="s">
        <v>260</v>
      </c>
      <c r="C41" s="88">
        <v>1.962</v>
      </c>
      <c r="D41" s="88">
        <v>1.966</v>
      </c>
      <c r="E41" s="88">
        <v>1.9930000000000001</v>
      </c>
      <c r="F41" s="88">
        <v>2.0699999999999998</v>
      </c>
      <c r="G41" s="88">
        <v>1.857</v>
      </c>
      <c r="H41" s="88">
        <v>1.84</v>
      </c>
      <c r="I41" s="88">
        <v>1.9</v>
      </c>
      <c r="J41" s="88">
        <v>1.9550000000000001</v>
      </c>
      <c r="K41" s="88">
        <v>2.1160000000000001</v>
      </c>
      <c r="L41" s="88">
        <v>2.0609999999999999</v>
      </c>
      <c r="M41" s="88">
        <v>2.0670000000000002</v>
      </c>
      <c r="N41" s="89" t="s">
        <v>240</v>
      </c>
    </row>
    <row r="42" spans="2:14" x14ac:dyDescent="0.25">
      <c r="B42" s="87" t="s">
        <v>261</v>
      </c>
      <c r="C42" s="90">
        <v>0.53600000000000003</v>
      </c>
      <c r="D42" s="90">
        <v>0.59199999999999997</v>
      </c>
      <c r="E42" s="90">
        <v>0.57499999999999996</v>
      </c>
      <c r="F42" s="90">
        <v>0.55200000000000005</v>
      </c>
      <c r="G42" s="90">
        <v>0.57399999999999995</v>
      </c>
      <c r="H42" s="90">
        <v>0.58799999999999997</v>
      </c>
      <c r="I42" s="90">
        <v>0.64700000000000002</v>
      </c>
      <c r="J42" s="90">
        <v>0.66400000000000003</v>
      </c>
      <c r="K42" s="90">
        <v>0.60799999999999998</v>
      </c>
      <c r="L42" s="90">
        <v>0.63200000000000001</v>
      </c>
      <c r="M42" s="90">
        <v>0.62</v>
      </c>
      <c r="N42" s="91" t="s">
        <v>240</v>
      </c>
    </row>
    <row r="43" spans="2:14" x14ac:dyDescent="0.25">
      <c r="B43" s="87" t="s">
        <v>262</v>
      </c>
      <c r="C43" s="88">
        <v>1.2290000000000001</v>
      </c>
      <c r="D43" s="88">
        <v>1.2629999999999999</v>
      </c>
      <c r="E43" s="88">
        <v>1.2549999999999999</v>
      </c>
      <c r="F43" s="88">
        <v>1.323</v>
      </c>
      <c r="G43" s="88">
        <v>1.389</v>
      </c>
      <c r="H43" s="88">
        <v>1.46</v>
      </c>
      <c r="I43" s="88">
        <v>1.528</v>
      </c>
      <c r="J43" s="88">
        <v>1.575</v>
      </c>
      <c r="K43" s="88">
        <v>1.4990000000000001</v>
      </c>
      <c r="L43" s="88">
        <v>1.4850000000000001</v>
      </c>
      <c r="M43" s="88">
        <v>1.4370000000000001</v>
      </c>
      <c r="N43" s="89" t="s">
        <v>240</v>
      </c>
    </row>
    <row r="44" spans="2:14" x14ac:dyDescent="0.25">
      <c r="B44" s="87" t="s">
        <v>263</v>
      </c>
      <c r="C44" s="90">
        <v>0.32300000000000001</v>
      </c>
      <c r="D44" s="90">
        <v>0.29099999999999998</v>
      </c>
      <c r="E44" s="90">
        <v>0.379</v>
      </c>
      <c r="F44" s="90">
        <v>0.32500000000000001</v>
      </c>
      <c r="G44" s="90">
        <v>0.35499999999999998</v>
      </c>
      <c r="H44" s="90">
        <v>0.42399999999999999</v>
      </c>
      <c r="I44" s="90">
        <v>0.48499999999999999</v>
      </c>
      <c r="J44" s="90">
        <v>0.47499999999999998</v>
      </c>
      <c r="K44" s="90">
        <v>0.54</v>
      </c>
      <c r="L44" s="90">
        <v>0.504</v>
      </c>
      <c r="M44" s="90">
        <v>0.59</v>
      </c>
      <c r="N44" s="91" t="s">
        <v>240</v>
      </c>
    </row>
    <row r="45" spans="2:14" x14ac:dyDescent="0.25">
      <c r="B45" s="87" t="s">
        <v>264</v>
      </c>
      <c r="C45" s="88">
        <v>0.54300000000000004</v>
      </c>
      <c r="D45" s="88">
        <v>0.57499999999999996</v>
      </c>
      <c r="E45" s="88">
        <v>0.51300000000000001</v>
      </c>
      <c r="F45" s="88">
        <v>0.52600000000000002</v>
      </c>
      <c r="G45" s="88">
        <v>0.51800000000000002</v>
      </c>
      <c r="H45" s="88">
        <v>0.35599999999999998</v>
      </c>
      <c r="I45" s="88">
        <v>0.32</v>
      </c>
      <c r="J45" s="88">
        <v>5.1999999999999998E-2</v>
      </c>
      <c r="K45" s="88">
        <v>0.34499999999999997</v>
      </c>
      <c r="L45" s="88">
        <v>0.48499999999999999</v>
      </c>
      <c r="M45" s="88">
        <v>0.57199999999999995</v>
      </c>
      <c r="N45" s="89" t="s">
        <v>240</v>
      </c>
    </row>
    <row r="46" spans="2:14" x14ac:dyDescent="0.25">
      <c r="B46" s="87" t="s">
        <v>265</v>
      </c>
      <c r="C46" s="90">
        <v>1.8069999999999999</v>
      </c>
      <c r="D46" s="90">
        <v>1.526</v>
      </c>
      <c r="E46" s="90">
        <v>1.4159999999999999</v>
      </c>
      <c r="F46" s="90">
        <v>1.069</v>
      </c>
      <c r="G46" s="90">
        <v>1.1100000000000001</v>
      </c>
      <c r="H46" s="90">
        <v>1.0029999999999999</v>
      </c>
      <c r="I46" s="90">
        <v>0.999</v>
      </c>
      <c r="J46" s="90">
        <v>1.0229999999999999</v>
      </c>
      <c r="K46" s="90">
        <v>1.083</v>
      </c>
      <c r="L46" s="90">
        <v>0.96099999999999997</v>
      </c>
      <c r="M46" s="90">
        <v>0.81699999999999995</v>
      </c>
      <c r="N46" s="91" t="s">
        <v>240</v>
      </c>
    </row>
    <row r="47" spans="2:14" x14ac:dyDescent="0.25">
      <c r="B47" s="87" t="s">
        <v>266</v>
      </c>
      <c r="C47" s="88">
        <v>6.74</v>
      </c>
      <c r="D47" s="88">
        <v>6.4880000000000004</v>
      </c>
      <c r="E47" s="88">
        <v>6.4240000000000004</v>
      </c>
      <c r="F47" s="88">
        <v>6.9649999999999999</v>
      </c>
      <c r="G47" s="88">
        <v>6.6820000000000004</v>
      </c>
      <c r="H47" s="88">
        <v>6.8150000000000004</v>
      </c>
      <c r="I47" s="88">
        <v>6.9569999999999999</v>
      </c>
      <c r="J47" s="88">
        <v>6.835</v>
      </c>
      <c r="K47" s="88">
        <v>7.7430000000000003</v>
      </c>
      <c r="L47" s="88">
        <v>7.3310000000000004</v>
      </c>
      <c r="M47" s="88">
        <v>7.1189999999999998</v>
      </c>
      <c r="N47" s="89" t="s">
        <v>240</v>
      </c>
    </row>
    <row r="48" spans="2:14" x14ac:dyDescent="0.25">
      <c r="B48" s="87" t="s">
        <v>267</v>
      </c>
      <c r="C48" s="90">
        <v>5.5010000000000003</v>
      </c>
      <c r="D48" s="90">
        <v>5.6509999999999998</v>
      </c>
      <c r="E48" s="90">
        <v>5.2539999999999996</v>
      </c>
      <c r="F48" s="90">
        <v>5.2850000000000001</v>
      </c>
      <c r="G48" s="90">
        <v>5.3949999999999996</v>
      </c>
      <c r="H48" s="90">
        <v>5.01</v>
      </c>
      <c r="I48" s="90">
        <v>4.976</v>
      </c>
      <c r="J48" s="90">
        <v>4.8970000000000002</v>
      </c>
      <c r="K48" s="90">
        <v>5.2140000000000004</v>
      </c>
      <c r="L48" s="90">
        <v>5.19</v>
      </c>
      <c r="M48" s="90">
        <v>4.8550000000000004</v>
      </c>
      <c r="N48" s="91" t="s">
        <v>240</v>
      </c>
    </row>
    <row r="50" spans="1:14" x14ac:dyDescent="0.25">
      <c r="A50" s="83" t="s">
        <v>218</v>
      </c>
      <c r="B50" s="82" t="s">
        <v>57</v>
      </c>
    </row>
    <row r="51" spans="1:14" x14ac:dyDescent="0.25">
      <c r="A51" s="83" t="s">
        <v>219</v>
      </c>
      <c r="B51" s="82" t="s">
        <v>479</v>
      </c>
    </row>
    <row r="52" spans="1:14" x14ac:dyDescent="0.25">
      <c r="A52" s="83" t="s">
        <v>221</v>
      </c>
      <c r="B52" s="82" t="s">
        <v>268</v>
      </c>
    </row>
    <row r="53" spans="1:14" x14ac:dyDescent="0.25">
      <c r="A53" s="83" t="s">
        <v>222</v>
      </c>
      <c r="B53" s="82" t="s">
        <v>223</v>
      </c>
    </row>
    <row r="55" spans="1:14" x14ac:dyDescent="0.25">
      <c r="B55" s="84" t="s">
        <v>224</v>
      </c>
      <c r="C55" s="92" t="s">
        <v>225</v>
      </c>
      <c r="D55" s="92" t="s">
        <v>226</v>
      </c>
      <c r="E55" s="92" t="s">
        <v>227</v>
      </c>
      <c r="F55" s="92" t="s">
        <v>228</v>
      </c>
      <c r="G55" s="92" t="s">
        <v>229</v>
      </c>
      <c r="H55" s="92" t="s">
        <v>230</v>
      </c>
      <c r="I55" s="92" t="s">
        <v>231</v>
      </c>
      <c r="J55" s="92" t="s">
        <v>232</v>
      </c>
      <c r="K55" s="92" t="s">
        <v>233</v>
      </c>
      <c r="L55" s="92" t="s">
        <v>234</v>
      </c>
      <c r="M55" s="92" t="s">
        <v>235</v>
      </c>
      <c r="N55" s="92" t="s">
        <v>236</v>
      </c>
    </row>
    <row r="56" spans="1:14" x14ac:dyDescent="0.25">
      <c r="B56" s="85" t="s">
        <v>237</v>
      </c>
      <c r="C56" s="86" t="s">
        <v>238</v>
      </c>
      <c r="D56" s="86" t="s">
        <v>238</v>
      </c>
      <c r="E56" s="86" t="s">
        <v>238</v>
      </c>
      <c r="F56" s="86" t="s">
        <v>238</v>
      </c>
      <c r="G56" s="86" t="s">
        <v>238</v>
      </c>
      <c r="H56" s="86" t="s">
        <v>238</v>
      </c>
      <c r="I56" s="86" t="s">
        <v>238</v>
      </c>
      <c r="J56" s="86" t="s">
        <v>238</v>
      </c>
      <c r="K56" s="86" t="s">
        <v>238</v>
      </c>
      <c r="L56" s="86" t="s">
        <v>238</v>
      </c>
      <c r="M56" s="86" t="s">
        <v>238</v>
      </c>
      <c r="N56" s="86" t="s">
        <v>238</v>
      </c>
    </row>
    <row r="57" spans="1:14" x14ac:dyDescent="0.25">
      <c r="B57" s="87" t="s">
        <v>239</v>
      </c>
      <c r="C57" s="88">
        <v>0.61699999999999999</v>
      </c>
      <c r="D57" s="88">
        <v>0.629</v>
      </c>
      <c r="E57" s="88">
        <v>0.58899999999999997</v>
      </c>
      <c r="F57" s="88">
        <v>0.69099999999999995</v>
      </c>
      <c r="G57" s="88">
        <v>0.65200000000000002</v>
      </c>
      <c r="H57" s="88">
        <v>0.70399999999999996</v>
      </c>
      <c r="I57" s="88">
        <v>0.72499999999999998</v>
      </c>
      <c r="J57" s="88">
        <v>0.73199999999999998</v>
      </c>
      <c r="K57" s="88">
        <v>0.78400000000000003</v>
      </c>
      <c r="L57" s="88">
        <v>0.748</v>
      </c>
      <c r="M57" s="88">
        <v>0.71199999999999997</v>
      </c>
      <c r="N57" s="89" t="s">
        <v>240</v>
      </c>
    </row>
    <row r="58" spans="1:14" x14ac:dyDescent="0.25">
      <c r="B58" s="87" t="s">
        <v>241</v>
      </c>
      <c r="C58" s="90">
        <v>1.069</v>
      </c>
      <c r="D58" s="90">
        <v>1.1819999999999999</v>
      </c>
      <c r="E58" s="90">
        <v>0.7</v>
      </c>
      <c r="F58" s="90">
        <v>0.83099999999999996</v>
      </c>
      <c r="G58" s="90">
        <v>0.56799999999999995</v>
      </c>
      <c r="H58" s="90">
        <v>0.99399999999999999</v>
      </c>
      <c r="I58" s="90">
        <v>1.115</v>
      </c>
      <c r="J58" s="90">
        <v>0.90500000000000003</v>
      </c>
      <c r="K58" s="90">
        <v>0.72599999999999998</v>
      </c>
      <c r="L58" s="90">
        <v>0.99</v>
      </c>
      <c r="M58" s="90">
        <v>1.004</v>
      </c>
      <c r="N58" s="91" t="s">
        <v>240</v>
      </c>
    </row>
    <row r="59" spans="1:14" x14ac:dyDescent="0.25">
      <c r="B59" s="87" t="s">
        <v>242</v>
      </c>
      <c r="C59" s="88">
        <v>3.7589999999999999</v>
      </c>
      <c r="D59" s="88">
        <v>3.9079999999999999</v>
      </c>
      <c r="E59" s="88">
        <v>3.988</v>
      </c>
      <c r="F59" s="88">
        <v>4.01</v>
      </c>
      <c r="G59" s="88">
        <v>4.024</v>
      </c>
      <c r="H59" s="88">
        <v>4.4610000000000003</v>
      </c>
      <c r="I59" s="88">
        <v>4.4320000000000004</v>
      </c>
      <c r="J59" s="88">
        <v>4.4660000000000002</v>
      </c>
      <c r="K59" s="88">
        <v>4.6449999999999996</v>
      </c>
      <c r="L59" s="88">
        <v>4.8470000000000004</v>
      </c>
      <c r="M59" s="88">
        <v>5.0590000000000002</v>
      </c>
      <c r="N59" s="89" t="s">
        <v>240</v>
      </c>
    </row>
    <row r="60" spans="1:14" x14ac:dyDescent="0.25">
      <c r="B60" s="87" t="s">
        <v>243</v>
      </c>
      <c r="C60" s="90">
        <v>0.45600000000000002</v>
      </c>
      <c r="D60" s="90">
        <v>0.51500000000000001</v>
      </c>
      <c r="E60" s="90">
        <v>0.33600000000000002</v>
      </c>
      <c r="F60" s="90">
        <v>0.38400000000000001</v>
      </c>
      <c r="G60" s="90">
        <v>0.43</v>
      </c>
      <c r="H60" s="90">
        <v>0.47</v>
      </c>
      <c r="I60" s="90">
        <v>0.42799999999999999</v>
      </c>
      <c r="J60" s="90">
        <v>0.41199999999999998</v>
      </c>
      <c r="K60" s="90">
        <v>0.311</v>
      </c>
      <c r="L60" s="90">
        <v>0.42299999999999999</v>
      </c>
      <c r="M60" s="90">
        <v>0.32800000000000001</v>
      </c>
      <c r="N60" s="91" t="s">
        <v>240</v>
      </c>
    </row>
    <row r="61" spans="1:14" x14ac:dyDescent="0.25">
      <c r="B61" s="87" t="s">
        <v>244</v>
      </c>
      <c r="C61" s="88">
        <v>3.1E-2</v>
      </c>
      <c r="D61" s="88">
        <v>4.1000000000000002E-2</v>
      </c>
      <c r="E61" s="88">
        <v>0.104</v>
      </c>
      <c r="F61" s="88">
        <v>0.193</v>
      </c>
      <c r="G61" s="88">
        <v>0.13600000000000001</v>
      </c>
      <c r="H61" s="88">
        <v>0.20499999999999999</v>
      </c>
      <c r="I61" s="88">
        <v>0.13700000000000001</v>
      </c>
      <c r="J61" s="88">
        <v>0.13400000000000001</v>
      </c>
      <c r="K61" s="88">
        <v>0.14899999999999999</v>
      </c>
      <c r="L61" s="88">
        <v>0.18</v>
      </c>
      <c r="M61" s="88">
        <v>0.23400000000000001</v>
      </c>
      <c r="N61" s="89" t="s">
        <v>240</v>
      </c>
    </row>
    <row r="62" spans="1:14" x14ac:dyDescent="0.25">
      <c r="B62" s="87" t="s">
        <v>245</v>
      </c>
      <c r="C62" s="90">
        <v>0.46300000000000002</v>
      </c>
      <c r="D62" s="90">
        <v>0.52900000000000003</v>
      </c>
      <c r="E62" s="90">
        <v>0.42599999999999999</v>
      </c>
      <c r="F62" s="90">
        <v>0.47299999999999998</v>
      </c>
      <c r="G62" s="90">
        <v>0.53300000000000003</v>
      </c>
      <c r="H62" s="90">
        <v>0.52500000000000002</v>
      </c>
      <c r="I62" s="90">
        <v>0.5</v>
      </c>
      <c r="J62" s="90">
        <v>0.51200000000000001</v>
      </c>
      <c r="K62" s="90">
        <v>0.51200000000000001</v>
      </c>
      <c r="L62" s="90">
        <v>0.46899999999999997</v>
      </c>
      <c r="M62" s="90">
        <v>0.39500000000000002</v>
      </c>
      <c r="N62" s="91" t="s">
        <v>240</v>
      </c>
    </row>
    <row r="63" spans="1:14" x14ac:dyDescent="0.25">
      <c r="B63" s="87" t="s">
        <v>246</v>
      </c>
      <c r="C63" s="88">
        <v>-0.26600000000000001</v>
      </c>
      <c r="D63" s="88">
        <v>-0.154</v>
      </c>
      <c r="E63" s="88">
        <v>2E-3</v>
      </c>
      <c r="F63" s="88">
        <v>6.8000000000000005E-2</v>
      </c>
      <c r="G63" s="88">
        <v>8.7999999999999995E-2</v>
      </c>
      <c r="H63" s="88">
        <v>1.2E-2</v>
      </c>
      <c r="I63" s="88">
        <v>0.216</v>
      </c>
      <c r="J63" s="88">
        <v>0.111</v>
      </c>
      <c r="K63" s="88">
        <v>0.251</v>
      </c>
      <c r="L63" s="88">
        <v>0.20300000000000001</v>
      </c>
      <c r="M63" s="88">
        <v>0.17799999999999999</v>
      </c>
      <c r="N63" s="89" t="s">
        <v>240</v>
      </c>
    </row>
    <row r="64" spans="1:14" x14ac:dyDescent="0.25">
      <c r="B64" s="87" t="s">
        <v>247</v>
      </c>
      <c r="C64" s="90">
        <v>1.532</v>
      </c>
      <c r="D64" s="90">
        <v>1.329</v>
      </c>
      <c r="E64" s="90">
        <v>1.4019999999999999</v>
      </c>
      <c r="F64" s="90">
        <v>1.349</v>
      </c>
      <c r="G64" s="90">
        <v>1.3640000000000001</v>
      </c>
      <c r="H64" s="90">
        <v>1.44</v>
      </c>
      <c r="I64" s="90">
        <v>1.302</v>
      </c>
      <c r="J64" s="90">
        <v>1.254</v>
      </c>
      <c r="K64" s="90">
        <v>1.2050000000000001</v>
      </c>
      <c r="L64" s="90">
        <v>1.363</v>
      </c>
      <c r="M64" s="90">
        <v>1.3380000000000001</v>
      </c>
      <c r="N64" s="91" t="s">
        <v>240</v>
      </c>
    </row>
    <row r="65" spans="2:14" x14ac:dyDescent="0.25">
      <c r="B65" s="87" t="s">
        <v>248</v>
      </c>
      <c r="C65" s="88">
        <v>0.52500000000000002</v>
      </c>
      <c r="D65" s="88">
        <v>0.436</v>
      </c>
      <c r="E65" s="88">
        <v>0.38100000000000001</v>
      </c>
      <c r="F65" s="88">
        <v>0.42499999999999999</v>
      </c>
      <c r="G65" s="88">
        <v>0.47899999999999998</v>
      </c>
      <c r="H65" s="88">
        <v>0.504</v>
      </c>
      <c r="I65" s="88">
        <v>0.59799999999999998</v>
      </c>
      <c r="J65" s="88">
        <v>0.55200000000000005</v>
      </c>
      <c r="K65" s="88">
        <v>0.53800000000000003</v>
      </c>
      <c r="L65" s="88">
        <v>0.52500000000000002</v>
      </c>
      <c r="M65" s="88">
        <v>0.504</v>
      </c>
      <c r="N65" s="89" t="s">
        <v>240</v>
      </c>
    </row>
    <row r="66" spans="2:14" x14ac:dyDescent="0.25">
      <c r="B66" s="87" t="s">
        <v>249</v>
      </c>
      <c r="C66" s="90">
        <v>0.47499999999999998</v>
      </c>
      <c r="D66" s="90">
        <v>0.316</v>
      </c>
      <c r="E66" s="90">
        <v>0.28899999999999998</v>
      </c>
      <c r="F66" s="90">
        <v>0.36099999999999999</v>
      </c>
      <c r="G66" s="90">
        <v>0.41599999999999998</v>
      </c>
      <c r="H66" s="90">
        <v>0.437</v>
      </c>
      <c r="I66" s="90">
        <v>0.51700000000000002</v>
      </c>
      <c r="J66" s="90">
        <v>0.59699999999999998</v>
      </c>
      <c r="K66" s="90">
        <v>0.72099999999999997</v>
      </c>
      <c r="L66" s="90">
        <v>0.71899999999999997</v>
      </c>
      <c r="M66" s="90">
        <v>0.69099999999999995</v>
      </c>
      <c r="N66" s="91" t="s">
        <v>240</v>
      </c>
    </row>
    <row r="67" spans="2:14" x14ac:dyDescent="0.25">
      <c r="B67" s="87" t="s">
        <v>250</v>
      </c>
      <c r="C67" s="88">
        <v>0.23200000000000001</v>
      </c>
      <c r="D67" s="88">
        <v>0.26100000000000001</v>
      </c>
      <c r="E67" s="88">
        <v>0.222</v>
      </c>
      <c r="F67" s="88">
        <v>0.25700000000000001</v>
      </c>
      <c r="G67" s="88">
        <v>0.27500000000000002</v>
      </c>
      <c r="H67" s="88">
        <v>0.29499999999999998</v>
      </c>
      <c r="I67" s="88">
        <v>0.28000000000000003</v>
      </c>
      <c r="J67" s="88">
        <v>0.3</v>
      </c>
      <c r="K67" s="88">
        <v>0.312</v>
      </c>
      <c r="L67" s="88">
        <v>0.28499999999999998</v>
      </c>
      <c r="M67" s="88">
        <v>0.248</v>
      </c>
      <c r="N67" s="89" t="s">
        <v>240</v>
      </c>
    </row>
    <row r="68" spans="2:14" x14ac:dyDescent="0.25">
      <c r="B68" s="87" t="s">
        <v>251</v>
      </c>
      <c r="C68" s="90">
        <v>0.114</v>
      </c>
      <c r="D68" s="90">
        <v>7.0999999999999994E-2</v>
      </c>
      <c r="E68" s="90">
        <v>6.8000000000000005E-2</v>
      </c>
      <c r="F68" s="90">
        <v>9.8000000000000004E-2</v>
      </c>
      <c r="G68" s="90">
        <v>0.115</v>
      </c>
      <c r="H68" s="90">
        <v>0.14399999999999999</v>
      </c>
      <c r="I68" s="90">
        <v>0.2</v>
      </c>
      <c r="J68" s="90">
        <v>0.153</v>
      </c>
      <c r="K68" s="90">
        <v>0.17699999999999999</v>
      </c>
      <c r="L68" s="90">
        <v>0.215</v>
      </c>
      <c r="M68" s="90">
        <v>0.223</v>
      </c>
      <c r="N68" s="91" t="s">
        <v>240</v>
      </c>
    </row>
    <row r="69" spans="2:14" x14ac:dyDescent="0.25">
      <c r="B69" s="87" t="s">
        <v>252</v>
      </c>
      <c r="C69" s="88">
        <v>0.34599999999999997</v>
      </c>
      <c r="D69" s="88">
        <v>0.38100000000000001</v>
      </c>
      <c r="E69" s="88">
        <v>0.223</v>
      </c>
      <c r="F69" s="88">
        <v>0.23699999999999999</v>
      </c>
      <c r="G69" s="88">
        <v>0.23</v>
      </c>
      <c r="H69" s="88">
        <v>0.26900000000000002</v>
      </c>
      <c r="I69" s="88">
        <v>0.24099999999999999</v>
      </c>
      <c r="J69" s="88">
        <v>0.23200000000000001</v>
      </c>
      <c r="K69" s="88">
        <v>0.26800000000000002</v>
      </c>
      <c r="L69" s="88">
        <v>0.23499999999999999</v>
      </c>
      <c r="M69" s="88">
        <v>0.159</v>
      </c>
      <c r="N69" s="89" t="s">
        <v>240</v>
      </c>
    </row>
    <row r="70" spans="2:14" x14ac:dyDescent="0.25">
      <c r="B70" s="87" t="s">
        <v>253</v>
      </c>
      <c r="C70" s="90">
        <v>2.2200000000000002</v>
      </c>
      <c r="D70" s="90">
        <v>3.887</v>
      </c>
      <c r="E70" s="90">
        <v>3.2069999999999999</v>
      </c>
      <c r="F70" s="90">
        <v>1.7170000000000001</v>
      </c>
      <c r="G70" s="90">
        <v>1.327</v>
      </c>
      <c r="H70" s="90">
        <v>1.5620000000000001</v>
      </c>
      <c r="I70" s="90">
        <v>1.2490000000000001</v>
      </c>
      <c r="J70" s="90">
        <v>1.508</v>
      </c>
      <c r="K70" s="90">
        <v>1.181</v>
      </c>
      <c r="L70" s="90">
        <v>1.157</v>
      </c>
      <c r="M70" s="90">
        <v>0.59599999999999997</v>
      </c>
      <c r="N70" s="91" t="s">
        <v>240</v>
      </c>
    </row>
    <row r="71" spans="2:14" x14ac:dyDescent="0.25">
      <c r="B71" s="87" t="s">
        <v>254</v>
      </c>
      <c r="C71" s="88">
        <v>-5.8999999999999997E-2</v>
      </c>
      <c r="D71" s="88">
        <v>-5.3999999999999999E-2</v>
      </c>
      <c r="E71" s="88">
        <v>-1.9E-2</v>
      </c>
      <c r="F71" s="89">
        <v>0</v>
      </c>
      <c r="G71" s="88">
        <v>6.8000000000000005E-2</v>
      </c>
      <c r="H71" s="88">
        <v>3.2000000000000001E-2</v>
      </c>
      <c r="I71" s="88">
        <v>0.104</v>
      </c>
      <c r="J71" s="88">
        <v>2.5000000000000001E-2</v>
      </c>
      <c r="K71" s="88">
        <v>7.0000000000000007E-2</v>
      </c>
      <c r="L71" s="88">
        <v>5.8000000000000003E-2</v>
      </c>
      <c r="M71" s="88">
        <v>3.2000000000000001E-2</v>
      </c>
      <c r="N71" s="89" t="s">
        <v>240</v>
      </c>
    </row>
    <row r="72" spans="2:14" x14ac:dyDescent="0.25">
      <c r="B72" s="87" t="s">
        <v>255</v>
      </c>
      <c r="C72" s="90">
        <v>-7.6999999999999999E-2</v>
      </c>
      <c r="D72" s="90">
        <v>-0.03</v>
      </c>
      <c r="E72" s="90">
        <v>-2.8000000000000001E-2</v>
      </c>
      <c r="F72" s="90">
        <v>2.4E-2</v>
      </c>
      <c r="G72" s="90">
        <v>5.3999999999999999E-2</v>
      </c>
      <c r="H72" s="90">
        <v>0.121</v>
      </c>
      <c r="I72" s="90">
        <v>0.14499999999999999</v>
      </c>
      <c r="J72" s="90">
        <v>4.8000000000000001E-2</v>
      </c>
      <c r="K72" s="90">
        <v>0.114</v>
      </c>
      <c r="L72" s="90">
        <v>0.17699999999999999</v>
      </c>
      <c r="M72" s="90">
        <v>6.8000000000000005E-2</v>
      </c>
      <c r="N72" s="91" t="s">
        <v>240</v>
      </c>
    </row>
    <row r="73" spans="2:14" x14ac:dyDescent="0.25">
      <c r="B73" s="87" t="s">
        <v>256</v>
      </c>
      <c r="C73" s="88">
        <v>1.921</v>
      </c>
      <c r="D73" s="88">
        <v>1.9059999999999999</v>
      </c>
      <c r="E73" s="88">
        <v>1.3919999999999999</v>
      </c>
      <c r="F73" s="88">
        <v>1.788</v>
      </c>
      <c r="G73" s="88">
        <v>1.7370000000000001</v>
      </c>
      <c r="H73" s="88">
        <v>1.3009999999999999</v>
      </c>
      <c r="I73" s="88">
        <v>1.4630000000000001</v>
      </c>
      <c r="J73" s="88">
        <v>1.4810000000000001</v>
      </c>
      <c r="K73" s="88">
        <v>1.591</v>
      </c>
      <c r="L73" s="88">
        <v>1.591</v>
      </c>
      <c r="M73" s="88">
        <v>1.2649999999999999</v>
      </c>
      <c r="N73" s="89" t="s">
        <v>240</v>
      </c>
    </row>
    <row r="74" spans="2:14" x14ac:dyDescent="0.25">
      <c r="B74" s="87" t="s">
        <v>257</v>
      </c>
      <c r="C74" s="90">
        <v>0.129</v>
      </c>
      <c r="D74" s="90">
        <v>0.13700000000000001</v>
      </c>
      <c r="E74" s="90">
        <v>0.127</v>
      </c>
      <c r="F74" s="90">
        <v>8.1000000000000003E-2</v>
      </c>
      <c r="G74" s="90">
        <v>0.152</v>
      </c>
      <c r="H74" s="90">
        <v>0.24</v>
      </c>
      <c r="I74" s="90">
        <v>0.22500000000000001</v>
      </c>
      <c r="J74" s="90">
        <v>0.3</v>
      </c>
      <c r="K74" s="90">
        <v>0.34100000000000003</v>
      </c>
      <c r="L74" s="90">
        <v>0.307</v>
      </c>
      <c r="M74" s="90">
        <v>0.13500000000000001</v>
      </c>
      <c r="N74" s="91" t="s">
        <v>240</v>
      </c>
    </row>
    <row r="75" spans="2:14" x14ac:dyDescent="0.25">
      <c r="B75" s="87" t="s">
        <v>258</v>
      </c>
      <c r="C75" s="88">
        <v>0.222</v>
      </c>
      <c r="D75" s="88">
        <v>0.16</v>
      </c>
      <c r="E75" s="88">
        <v>0.113</v>
      </c>
      <c r="F75" s="88">
        <v>0.33600000000000002</v>
      </c>
      <c r="G75" s="88">
        <v>0.30099999999999999</v>
      </c>
      <c r="H75" s="88">
        <v>1.0649999999999999</v>
      </c>
      <c r="I75" s="88">
        <v>0.438</v>
      </c>
      <c r="J75" s="88">
        <v>0.82599999999999996</v>
      </c>
      <c r="K75" s="88">
        <v>0.53600000000000003</v>
      </c>
      <c r="L75" s="88">
        <v>0.29499999999999998</v>
      </c>
      <c r="M75" s="88">
        <v>0.23499999999999999</v>
      </c>
      <c r="N75" s="89" t="s">
        <v>240</v>
      </c>
    </row>
    <row r="76" spans="2:14" x14ac:dyDescent="0.25">
      <c r="B76" s="87" t="s">
        <v>259</v>
      </c>
      <c r="C76" s="90">
        <v>0.189</v>
      </c>
      <c r="D76" s="90">
        <v>0.39300000000000002</v>
      </c>
      <c r="E76" s="90">
        <v>0.22500000000000001</v>
      </c>
      <c r="F76" s="90">
        <v>0.253</v>
      </c>
      <c r="G76" s="90">
        <v>0.28499999999999998</v>
      </c>
      <c r="H76" s="90">
        <v>0.35</v>
      </c>
      <c r="I76" s="90">
        <v>0.33600000000000002</v>
      </c>
      <c r="J76" s="90">
        <v>0.39</v>
      </c>
      <c r="K76" s="90">
        <v>0.497</v>
      </c>
      <c r="L76" s="90">
        <v>0.45700000000000002</v>
      </c>
      <c r="M76" s="90">
        <v>0.20100000000000001</v>
      </c>
      <c r="N76" s="91" t="s">
        <v>240</v>
      </c>
    </row>
    <row r="77" spans="2:14" x14ac:dyDescent="0.25">
      <c r="B77" s="87" t="s">
        <v>260</v>
      </c>
      <c r="C77" s="88">
        <v>1.1100000000000001</v>
      </c>
      <c r="D77" s="88">
        <v>1.25</v>
      </c>
      <c r="E77" s="88">
        <v>1.1519999999999999</v>
      </c>
      <c r="F77" s="88">
        <v>0.96699999999999997</v>
      </c>
      <c r="G77" s="88">
        <v>0.73699999999999999</v>
      </c>
      <c r="H77" s="88">
        <v>0.86799999999999999</v>
      </c>
      <c r="I77" s="88">
        <v>0.88900000000000001</v>
      </c>
      <c r="J77" s="88">
        <v>0.98799999999999999</v>
      </c>
      <c r="K77" s="88">
        <v>1.0449999999999999</v>
      </c>
      <c r="L77" s="88">
        <v>0.94599999999999995</v>
      </c>
      <c r="M77" s="88">
        <v>0.876</v>
      </c>
      <c r="N77" s="89" t="s">
        <v>240</v>
      </c>
    </row>
    <row r="78" spans="2:14" x14ac:dyDescent="0.25">
      <c r="B78" s="87" t="s">
        <v>261</v>
      </c>
      <c r="C78" s="90">
        <v>0.82599999999999996</v>
      </c>
      <c r="D78" s="90">
        <v>0.81799999999999995</v>
      </c>
      <c r="E78" s="90">
        <v>0.99299999999999999</v>
      </c>
      <c r="F78" s="90">
        <v>1.016</v>
      </c>
      <c r="G78" s="90">
        <v>1.07</v>
      </c>
      <c r="H78" s="90">
        <v>1.0860000000000001</v>
      </c>
      <c r="I78" s="90">
        <v>1.1180000000000001</v>
      </c>
      <c r="J78" s="90">
        <v>1.087</v>
      </c>
      <c r="K78" s="90">
        <v>1.1020000000000001</v>
      </c>
      <c r="L78" s="90">
        <v>0.92</v>
      </c>
      <c r="M78" s="90">
        <v>0.98199999999999998</v>
      </c>
      <c r="N78" s="91" t="s">
        <v>240</v>
      </c>
    </row>
    <row r="79" spans="2:14" x14ac:dyDescent="0.25">
      <c r="B79" s="87" t="s">
        <v>262</v>
      </c>
      <c r="C79" s="88">
        <v>1.105</v>
      </c>
      <c r="D79" s="88">
        <v>1.0680000000000001</v>
      </c>
      <c r="E79" s="88">
        <v>0.96499999999999997</v>
      </c>
      <c r="F79" s="88">
        <v>1.095</v>
      </c>
      <c r="G79" s="88">
        <v>1.1100000000000001</v>
      </c>
      <c r="H79" s="88">
        <v>1.2410000000000001</v>
      </c>
      <c r="I79" s="88">
        <v>1.1519999999999999</v>
      </c>
      <c r="J79" s="88">
        <v>1.06</v>
      </c>
      <c r="K79" s="88">
        <v>1.075</v>
      </c>
      <c r="L79" s="88">
        <v>1.077</v>
      </c>
      <c r="M79" s="88">
        <v>0.94399999999999995</v>
      </c>
      <c r="N79" s="89" t="s">
        <v>240</v>
      </c>
    </row>
    <row r="80" spans="2:14" x14ac:dyDescent="0.25">
      <c r="B80" s="87" t="s">
        <v>263</v>
      </c>
      <c r="C80" s="90">
        <v>0.156</v>
      </c>
      <c r="D80" s="90">
        <v>0.16800000000000001</v>
      </c>
      <c r="E80" s="90">
        <v>0.17899999999999999</v>
      </c>
      <c r="F80" s="90">
        <v>0.188</v>
      </c>
      <c r="G80" s="90">
        <v>0.23499999999999999</v>
      </c>
      <c r="H80" s="90">
        <v>0.34300000000000003</v>
      </c>
      <c r="I80" s="90">
        <v>0.35</v>
      </c>
      <c r="J80" s="90">
        <v>0.35099999999999998</v>
      </c>
      <c r="K80" s="90">
        <v>0.41199999999999998</v>
      </c>
      <c r="L80" s="90">
        <v>0.39500000000000002</v>
      </c>
      <c r="M80" s="90">
        <v>0.35199999999999998</v>
      </c>
      <c r="N80" s="91" t="s">
        <v>240</v>
      </c>
    </row>
    <row r="81" spans="1:14" x14ac:dyDescent="0.25">
      <c r="B81" s="87" t="s">
        <v>264</v>
      </c>
      <c r="C81" s="88">
        <v>0.24399999999999999</v>
      </c>
      <c r="D81" s="88">
        <v>0.29599999999999999</v>
      </c>
      <c r="E81" s="88">
        <v>0.23100000000000001</v>
      </c>
      <c r="F81" s="88">
        <v>0.26100000000000001</v>
      </c>
      <c r="G81" s="88">
        <v>0.29699999999999999</v>
      </c>
      <c r="H81" s="88">
        <v>0.26400000000000001</v>
      </c>
      <c r="I81" s="88">
        <v>0.313</v>
      </c>
      <c r="J81" s="88">
        <v>0.33200000000000002</v>
      </c>
      <c r="K81" s="88">
        <v>0.32700000000000001</v>
      </c>
      <c r="L81" s="88">
        <v>0.307</v>
      </c>
      <c r="M81" s="88">
        <v>0.27800000000000002</v>
      </c>
      <c r="N81" s="89" t="s">
        <v>240</v>
      </c>
    </row>
    <row r="82" spans="1:14" x14ac:dyDescent="0.25">
      <c r="B82" s="87" t="s">
        <v>265</v>
      </c>
      <c r="C82" s="90">
        <v>0.63</v>
      </c>
      <c r="D82" s="90">
        <v>0.54300000000000004</v>
      </c>
      <c r="E82" s="90">
        <v>0.61899999999999999</v>
      </c>
      <c r="F82" s="90">
        <v>0.80100000000000005</v>
      </c>
      <c r="G82" s="90">
        <v>0.80700000000000005</v>
      </c>
      <c r="H82" s="90">
        <v>0.74299999999999999</v>
      </c>
      <c r="I82" s="90">
        <v>0.55700000000000005</v>
      </c>
      <c r="J82" s="90">
        <v>0.64400000000000002</v>
      </c>
      <c r="K82" s="90">
        <v>0.69799999999999995</v>
      </c>
      <c r="L82" s="90">
        <v>0.46800000000000003</v>
      </c>
      <c r="M82" s="90">
        <v>0.57099999999999995</v>
      </c>
      <c r="N82" s="91" t="s">
        <v>240</v>
      </c>
    </row>
    <row r="83" spans="1:14" x14ac:dyDescent="0.25">
      <c r="B83" s="87" t="s">
        <v>266</v>
      </c>
      <c r="C83" s="88">
        <v>3.8330000000000002</v>
      </c>
      <c r="D83" s="88">
        <v>3.3239999999999998</v>
      </c>
      <c r="E83" s="88">
        <v>3.4169999999999998</v>
      </c>
      <c r="F83" s="88">
        <v>7.2469999999999999</v>
      </c>
      <c r="G83" s="88">
        <v>2.2669999999999999</v>
      </c>
      <c r="H83" s="88">
        <v>3.2690000000000001</v>
      </c>
      <c r="I83" s="88">
        <v>5.4989999999999997</v>
      </c>
      <c r="J83" s="88">
        <v>6.1319999999999997</v>
      </c>
      <c r="K83" s="88">
        <v>6.0519999999999996</v>
      </c>
      <c r="L83" s="88">
        <v>5.0869999999999997</v>
      </c>
      <c r="M83" s="88">
        <v>6.1029999999999998</v>
      </c>
      <c r="N83" s="89" t="s">
        <v>240</v>
      </c>
    </row>
    <row r="84" spans="1:14" x14ac:dyDescent="0.25">
      <c r="B84" s="87" t="s">
        <v>267</v>
      </c>
      <c r="C84" s="90">
        <v>4.2380000000000004</v>
      </c>
      <c r="D84" s="90">
        <v>4.8230000000000004</v>
      </c>
      <c r="E84" s="90">
        <v>5.069</v>
      </c>
      <c r="F84" s="90">
        <v>5.73</v>
      </c>
      <c r="G84" s="90">
        <v>5.8040000000000003</v>
      </c>
      <c r="H84" s="90">
        <v>5.3239999999999998</v>
      </c>
      <c r="I84" s="90">
        <v>5.1779999999999999</v>
      </c>
      <c r="J84" s="90">
        <v>5.4089999999999998</v>
      </c>
      <c r="K84" s="90">
        <v>5.7779999999999996</v>
      </c>
      <c r="L84" s="90">
        <v>6.1379999999999999</v>
      </c>
      <c r="M84" s="90">
        <v>5.7930000000000001</v>
      </c>
      <c r="N84" s="91" t="s">
        <v>240</v>
      </c>
    </row>
    <row r="86" spans="1:14" x14ac:dyDescent="0.25">
      <c r="A86" s="83" t="s">
        <v>218</v>
      </c>
      <c r="B86" s="82" t="s">
        <v>57</v>
      </c>
    </row>
    <row r="87" spans="1:14" x14ac:dyDescent="0.25">
      <c r="A87" s="83" t="s">
        <v>219</v>
      </c>
      <c r="B87" s="82" t="s">
        <v>479</v>
      </c>
    </row>
    <row r="88" spans="1:14" x14ac:dyDescent="0.25">
      <c r="A88" s="83" t="s">
        <v>221</v>
      </c>
      <c r="B88" s="82" t="s">
        <v>60</v>
      </c>
    </row>
    <row r="89" spans="1:14" x14ac:dyDescent="0.25">
      <c r="A89" s="83" t="s">
        <v>222</v>
      </c>
      <c r="B89" s="82" t="s">
        <v>223</v>
      </c>
    </row>
    <row r="91" spans="1:14" x14ac:dyDescent="0.25">
      <c r="B91" s="84" t="s">
        <v>224</v>
      </c>
      <c r="C91" s="92" t="s">
        <v>225</v>
      </c>
      <c r="D91" s="92" t="s">
        <v>226</v>
      </c>
      <c r="E91" s="92" t="s">
        <v>227</v>
      </c>
      <c r="F91" s="92" t="s">
        <v>228</v>
      </c>
      <c r="G91" s="92" t="s">
        <v>229</v>
      </c>
      <c r="H91" s="92" t="s">
        <v>230</v>
      </c>
      <c r="I91" s="92" t="s">
        <v>231</v>
      </c>
      <c r="J91" s="92" t="s">
        <v>232</v>
      </c>
      <c r="K91" s="92" t="s">
        <v>233</v>
      </c>
      <c r="L91" s="92" t="s">
        <v>234</v>
      </c>
      <c r="M91" s="92" t="s">
        <v>235</v>
      </c>
      <c r="N91" s="92" t="s">
        <v>236</v>
      </c>
    </row>
    <row r="92" spans="1:14" x14ac:dyDescent="0.25">
      <c r="B92" s="85" t="s">
        <v>237</v>
      </c>
      <c r="C92" s="86" t="s">
        <v>238</v>
      </c>
      <c r="D92" s="86" t="s">
        <v>238</v>
      </c>
      <c r="E92" s="86" t="s">
        <v>238</v>
      </c>
      <c r="F92" s="86" t="s">
        <v>238</v>
      </c>
      <c r="G92" s="86" t="s">
        <v>238</v>
      </c>
      <c r="H92" s="86" t="s">
        <v>238</v>
      </c>
      <c r="I92" s="86" t="s">
        <v>238</v>
      </c>
      <c r="J92" s="86" t="s">
        <v>238</v>
      </c>
      <c r="K92" s="86" t="s">
        <v>238</v>
      </c>
      <c r="L92" s="86" t="s">
        <v>238</v>
      </c>
      <c r="M92" s="86" t="s">
        <v>238</v>
      </c>
      <c r="N92" s="86" t="s">
        <v>238</v>
      </c>
    </row>
    <row r="93" spans="1:14" x14ac:dyDescent="0.25">
      <c r="B93" s="87" t="s">
        <v>239</v>
      </c>
      <c r="C93" s="88">
        <v>6.9930000000000003</v>
      </c>
      <c r="D93" s="88">
        <v>7.5510000000000002</v>
      </c>
      <c r="E93" s="88">
        <v>6.6470000000000002</v>
      </c>
      <c r="F93" s="88">
        <v>6.242</v>
      </c>
      <c r="G93" s="88">
        <v>6.2460000000000004</v>
      </c>
      <c r="H93" s="88">
        <v>6.44</v>
      </c>
      <c r="I93" s="88">
        <v>6.4249999999999998</v>
      </c>
      <c r="J93" s="88">
        <v>6.6440000000000001</v>
      </c>
      <c r="K93" s="88">
        <v>6.96</v>
      </c>
      <c r="L93" s="88">
        <v>7.1719999999999997</v>
      </c>
      <c r="M93" s="88">
        <v>7.0460000000000003</v>
      </c>
      <c r="N93" s="89" t="s">
        <v>240</v>
      </c>
    </row>
    <row r="94" spans="1:14" x14ac:dyDescent="0.25">
      <c r="B94" s="87" t="s">
        <v>241</v>
      </c>
      <c r="C94" s="90">
        <v>5.9219999999999997</v>
      </c>
      <c r="D94" s="90">
        <v>6.4720000000000004</v>
      </c>
      <c r="E94" s="90">
        <v>6.1660000000000004</v>
      </c>
      <c r="F94" s="90">
        <v>5.6779999999999999</v>
      </c>
      <c r="G94" s="90">
        <v>5.4640000000000004</v>
      </c>
      <c r="H94" s="90">
        <v>5.27</v>
      </c>
      <c r="I94" s="90">
        <v>5.3810000000000002</v>
      </c>
      <c r="J94" s="90">
        <v>5.0430000000000001</v>
      </c>
      <c r="K94" s="90">
        <v>5.1459999999999999</v>
      </c>
      <c r="L94" s="90">
        <v>4.8940000000000001</v>
      </c>
      <c r="M94" s="90">
        <v>5.0250000000000004</v>
      </c>
      <c r="N94" s="91" t="s">
        <v>240</v>
      </c>
    </row>
    <row r="95" spans="1:14" x14ac:dyDescent="0.25">
      <c r="B95" s="87" t="s">
        <v>242</v>
      </c>
      <c r="C95" s="88">
        <v>4.9800000000000004</v>
      </c>
      <c r="D95" s="88">
        <v>5.8289999999999997</v>
      </c>
      <c r="E95" s="88">
        <v>5.8940000000000001</v>
      </c>
      <c r="F95" s="88">
        <v>5.7910000000000004</v>
      </c>
      <c r="G95" s="88">
        <v>6.9240000000000004</v>
      </c>
      <c r="H95" s="88">
        <v>8.3089999999999993</v>
      </c>
      <c r="I95" s="88">
        <v>6.5380000000000003</v>
      </c>
      <c r="J95" s="88">
        <v>6.4269999999999996</v>
      </c>
      <c r="K95" s="88">
        <v>7.3730000000000002</v>
      </c>
      <c r="L95" s="88">
        <v>7.7809999999999997</v>
      </c>
      <c r="M95" s="88">
        <v>8.6590000000000007</v>
      </c>
      <c r="N95" s="89" t="s">
        <v>240</v>
      </c>
    </row>
    <row r="96" spans="1:14" x14ac:dyDescent="0.25">
      <c r="B96" s="87" t="s">
        <v>243</v>
      </c>
      <c r="C96" s="90">
        <v>7.2060000000000004</v>
      </c>
      <c r="D96" s="90">
        <v>7.3769999999999998</v>
      </c>
      <c r="E96" s="90">
        <v>6.5460000000000003</v>
      </c>
      <c r="F96" s="90">
        <v>6.4809999999999999</v>
      </c>
      <c r="G96" s="90">
        <v>6.8440000000000003</v>
      </c>
      <c r="H96" s="90">
        <v>7.48</v>
      </c>
      <c r="I96" s="90">
        <v>7.157</v>
      </c>
      <c r="J96" s="90">
        <v>7.2190000000000003</v>
      </c>
      <c r="K96" s="90">
        <v>7.66</v>
      </c>
      <c r="L96" s="90">
        <v>7.6429999999999998</v>
      </c>
      <c r="M96" s="90">
        <v>7.6070000000000002</v>
      </c>
      <c r="N96" s="91" t="s">
        <v>240</v>
      </c>
    </row>
    <row r="97" spans="2:14" x14ac:dyDescent="0.25">
      <c r="B97" s="87" t="s">
        <v>244</v>
      </c>
      <c r="C97" s="88">
        <v>9.0039999999999996</v>
      </c>
      <c r="D97" s="88">
        <v>11.071999999999999</v>
      </c>
      <c r="E97" s="88">
        <v>11.244</v>
      </c>
      <c r="F97" s="88">
        <v>9.9600000000000009</v>
      </c>
      <c r="G97" s="88">
        <v>10.113</v>
      </c>
      <c r="H97" s="88">
        <v>11.218</v>
      </c>
      <c r="I97" s="88">
        <v>11.772</v>
      </c>
      <c r="J97" s="88">
        <v>11.930999999999999</v>
      </c>
      <c r="K97" s="88">
        <v>12.539</v>
      </c>
      <c r="L97" s="88">
        <v>12.507</v>
      </c>
      <c r="M97" s="88">
        <v>12.413</v>
      </c>
      <c r="N97" s="89" t="s">
        <v>240</v>
      </c>
    </row>
    <row r="98" spans="2:14" x14ac:dyDescent="0.25">
      <c r="B98" s="87" t="s">
        <v>480</v>
      </c>
      <c r="C98" s="90">
        <v>6.5540000000000003</v>
      </c>
      <c r="D98" s="90">
        <v>7.3680000000000003</v>
      </c>
      <c r="E98" s="90">
        <v>6.94</v>
      </c>
      <c r="F98" s="90">
        <v>6.9560000000000004</v>
      </c>
      <c r="G98" s="90">
        <v>6.88</v>
      </c>
      <c r="H98" s="90">
        <v>6.5279999999999996</v>
      </c>
      <c r="I98" s="90">
        <v>6.7069999999999999</v>
      </c>
      <c r="J98" s="90">
        <v>6.9450000000000003</v>
      </c>
      <c r="K98" s="90">
        <v>6.9649999999999999</v>
      </c>
      <c r="L98" s="90">
        <v>6.7530000000000001</v>
      </c>
      <c r="M98" s="90">
        <v>6.569</v>
      </c>
      <c r="N98" s="91" t="s">
        <v>240</v>
      </c>
    </row>
    <row r="99" spans="2:14" x14ac:dyDescent="0.25">
      <c r="B99" s="87" t="s">
        <v>246</v>
      </c>
      <c r="C99" s="88">
        <v>9.2650000000000006</v>
      </c>
      <c r="D99" s="88">
        <v>10.441000000000001</v>
      </c>
      <c r="E99" s="88">
        <v>11.195</v>
      </c>
      <c r="F99" s="88">
        <v>12.532</v>
      </c>
      <c r="G99" s="88">
        <v>11.124000000000001</v>
      </c>
      <c r="H99" s="88">
        <v>10.589</v>
      </c>
      <c r="I99" s="88">
        <v>12.401999999999999</v>
      </c>
      <c r="J99" s="88">
        <v>14.382999999999999</v>
      </c>
      <c r="K99" s="88">
        <v>15.177</v>
      </c>
      <c r="L99" s="88">
        <v>14.683999999999999</v>
      </c>
      <c r="M99" s="88">
        <v>15.598000000000001</v>
      </c>
      <c r="N99" s="89" t="s">
        <v>240</v>
      </c>
    </row>
    <row r="100" spans="2:14" x14ac:dyDescent="0.25">
      <c r="B100" s="87" t="s">
        <v>247</v>
      </c>
      <c r="C100" s="90">
        <v>8.8680000000000003</v>
      </c>
      <c r="D100" s="90">
        <v>6.1829999999999998</v>
      </c>
      <c r="E100" s="90">
        <v>6.9690000000000003</v>
      </c>
      <c r="F100" s="90">
        <v>6.67</v>
      </c>
      <c r="G100" s="90">
        <v>6.6109999999999998</v>
      </c>
      <c r="H100" s="90">
        <v>7.2919999999999998</v>
      </c>
      <c r="I100" s="90">
        <v>8.8849999999999998</v>
      </c>
      <c r="J100" s="90">
        <v>9.8149999999999995</v>
      </c>
      <c r="K100" s="90">
        <v>10.86</v>
      </c>
      <c r="L100" s="90">
        <v>12.177</v>
      </c>
      <c r="M100" s="90">
        <v>10.618</v>
      </c>
      <c r="N100" s="91" t="s">
        <v>240</v>
      </c>
    </row>
    <row r="101" spans="2:14" x14ac:dyDescent="0.25">
      <c r="B101" s="87" t="s">
        <v>248</v>
      </c>
      <c r="C101" s="88">
        <v>6.2590000000000003</v>
      </c>
      <c r="D101" s="88">
        <v>4.87</v>
      </c>
      <c r="E101" s="88">
        <v>3.6110000000000002</v>
      </c>
      <c r="F101" s="88">
        <v>3.5089999999999999</v>
      </c>
      <c r="G101" s="88">
        <v>4.1609999999999996</v>
      </c>
      <c r="H101" s="88">
        <v>4.0170000000000003</v>
      </c>
      <c r="I101" s="88">
        <v>4.4649999999999999</v>
      </c>
      <c r="J101" s="88">
        <v>3.9279999999999999</v>
      </c>
      <c r="K101" s="88">
        <v>3.6389999999999998</v>
      </c>
      <c r="L101" s="88">
        <v>4.0490000000000004</v>
      </c>
      <c r="M101" s="88">
        <v>3.492</v>
      </c>
      <c r="N101" s="89" t="s">
        <v>240</v>
      </c>
    </row>
    <row r="102" spans="2:14" x14ac:dyDescent="0.25">
      <c r="B102" s="87" t="s">
        <v>249</v>
      </c>
      <c r="C102" s="90">
        <v>7.085</v>
      </c>
      <c r="D102" s="90">
        <v>5.7709999999999999</v>
      </c>
      <c r="E102" s="90">
        <v>3.9590000000000001</v>
      </c>
      <c r="F102" s="90">
        <v>3.23</v>
      </c>
      <c r="G102" s="90">
        <v>3.34</v>
      </c>
      <c r="H102" s="90">
        <v>3.6150000000000002</v>
      </c>
      <c r="I102" s="90">
        <v>3.33</v>
      </c>
      <c r="J102" s="90">
        <v>3.6379999999999999</v>
      </c>
      <c r="K102" s="90">
        <v>3.9510000000000001</v>
      </c>
      <c r="L102" s="90">
        <v>4.12</v>
      </c>
      <c r="M102" s="90">
        <v>3.9449999999999998</v>
      </c>
      <c r="N102" s="91" t="s">
        <v>240</v>
      </c>
    </row>
    <row r="103" spans="2:14" x14ac:dyDescent="0.25">
      <c r="B103" s="87" t="s">
        <v>250</v>
      </c>
      <c r="C103" s="88">
        <v>6.0869999999999997</v>
      </c>
      <c r="D103" s="88">
        <v>6.3739999999999997</v>
      </c>
      <c r="E103" s="88">
        <v>5.9420000000000002</v>
      </c>
      <c r="F103" s="88">
        <v>5.9379999999999997</v>
      </c>
      <c r="G103" s="88">
        <v>5.5739999999999998</v>
      </c>
      <c r="H103" s="88">
        <v>5.3</v>
      </c>
      <c r="I103" s="88">
        <v>5.3159999999999998</v>
      </c>
      <c r="J103" s="88">
        <v>5.5650000000000004</v>
      </c>
      <c r="K103" s="88">
        <v>5.8170000000000002</v>
      </c>
      <c r="L103" s="88">
        <v>5.8209999999999997</v>
      </c>
      <c r="M103" s="88">
        <v>5.2229999999999999</v>
      </c>
      <c r="N103" s="89" t="s">
        <v>240</v>
      </c>
    </row>
    <row r="104" spans="2:14" x14ac:dyDescent="0.25">
      <c r="B104" s="87" t="s">
        <v>251</v>
      </c>
      <c r="C104" s="90">
        <v>5.4020000000000001</v>
      </c>
      <c r="D104" s="90">
        <v>5.5970000000000004</v>
      </c>
      <c r="E104" s="90">
        <v>5.3419999999999996</v>
      </c>
      <c r="F104" s="90">
        <v>5.2709999999999999</v>
      </c>
      <c r="G104" s="90">
        <v>4.5140000000000002</v>
      </c>
      <c r="H104" s="90">
        <v>5.3920000000000003</v>
      </c>
      <c r="I104" s="90">
        <v>5.1040000000000001</v>
      </c>
      <c r="J104" s="90">
        <v>5.3860000000000001</v>
      </c>
      <c r="K104" s="90">
        <v>5.532</v>
      </c>
      <c r="L104" s="90">
        <v>5.86</v>
      </c>
      <c r="M104" s="90">
        <v>6.1139999999999999</v>
      </c>
      <c r="N104" s="91" t="s">
        <v>240</v>
      </c>
    </row>
    <row r="105" spans="2:14" x14ac:dyDescent="0.25">
      <c r="B105" s="87" t="s">
        <v>252</v>
      </c>
      <c r="C105" s="88">
        <v>6.1289999999999996</v>
      </c>
      <c r="D105" s="88">
        <v>6.3280000000000003</v>
      </c>
      <c r="E105" s="88">
        <v>5.1289999999999996</v>
      </c>
      <c r="F105" s="88">
        <v>3.7829999999999999</v>
      </c>
      <c r="G105" s="88">
        <v>3.54</v>
      </c>
      <c r="H105" s="88">
        <v>3.407</v>
      </c>
      <c r="I105" s="88">
        <v>3.472</v>
      </c>
      <c r="J105" s="88">
        <v>3.4129999999999998</v>
      </c>
      <c r="K105" s="88">
        <v>3.4630000000000001</v>
      </c>
      <c r="L105" s="88">
        <v>3.6890000000000001</v>
      </c>
      <c r="M105" s="88">
        <v>3.4860000000000002</v>
      </c>
      <c r="N105" s="89" t="s">
        <v>240</v>
      </c>
    </row>
    <row r="106" spans="2:14" x14ac:dyDescent="0.25">
      <c r="B106" s="87" t="s">
        <v>253</v>
      </c>
      <c r="C106" s="90">
        <v>19.690999999999999</v>
      </c>
      <c r="D106" s="90">
        <v>17.518000000000001</v>
      </c>
      <c r="E106" s="90">
        <v>11.2</v>
      </c>
      <c r="F106" s="90">
        <v>7.98</v>
      </c>
      <c r="G106" s="90">
        <v>8.3130000000000006</v>
      </c>
      <c r="H106" s="90">
        <v>7.8090000000000002</v>
      </c>
      <c r="I106" s="90">
        <v>9.7590000000000003</v>
      </c>
      <c r="J106" s="90">
        <v>11.916</v>
      </c>
      <c r="K106" s="90">
        <v>12.036</v>
      </c>
      <c r="L106" s="90">
        <v>13.082000000000001</v>
      </c>
      <c r="M106" s="90">
        <v>13.04</v>
      </c>
      <c r="N106" s="91" t="s">
        <v>240</v>
      </c>
    </row>
    <row r="107" spans="2:14" x14ac:dyDescent="0.25">
      <c r="B107" s="87" t="s">
        <v>254</v>
      </c>
      <c r="C107" s="88">
        <v>7.1989999999999998</v>
      </c>
      <c r="D107" s="88">
        <v>8.4930000000000003</v>
      </c>
      <c r="E107" s="88">
        <v>8.2899999999999991</v>
      </c>
      <c r="F107" s="88">
        <v>8.9060000000000006</v>
      </c>
      <c r="G107" s="88">
        <v>8.2059999999999995</v>
      </c>
      <c r="H107" s="88">
        <v>8.3219999999999992</v>
      </c>
      <c r="I107" s="88">
        <v>7.234</v>
      </c>
      <c r="J107" s="88">
        <v>8.92</v>
      </c>
      <c r="K107" s="88">
        <v>10.007999999999999</v>
      </c>
      <c r="L107" s="88">
        <v>9.6080000000000005</v>
      </c>
      <c r="M107" s="88">
        <v>9.4489999999999998</v>
      </c>
      <c r="N107" s="89" t="s">
        <v>240</v>
      </c>
    </row>
    <row r="108" spans="2:14" x14ac:dyDescent="0.25">
      <c r="B108" s="87" t="s">
        <v>255</v>
      </c>
      <c r="C108" s="90">
        <v>6.0659999999999998</v>
      </c>
      <c r="D108" s="90">
        <v>6.8310000000000004</v>
      </c>
      <c r="E108" s="90">
        <v>5.4429999999999996</v>
      </c>
      <c r="F108" s="90">
        <v>7.032</v>
      </c>
      <c r="G108" s="90">
        <v>7.6059999999999999</v>
      </c>
      <c r="H108" s="90">
        <v>7.0069999999999997</v>
      </c>
      <c r="I108" s="90">
        <v>7.9880000000000004</v>
      </c>
      <c r="J108" s="90">
        <v>9.9</v>
      </c>
      <c r="K108" s="90">
        <v>10.092000000000001</v>
      </c>
      <c r="L108" s="90">
        <v>10.725</v>
      </c>
      <c r="M108" s="90">
        <v>11.685</v>
      </c>
      <c r="N108" s="91" t="s">
        <v>240</v>
      </c>
    </row>
    <row r="109" spans="2:14" x14ac:dyDescent="0.25">
      <c r="B109" s="87" t="s">
        <v>256</v>
      </c>
      <c r="C109" s="88">
        <v>9.7170000000000005</v>
      </c>
      <c r="D109" s="88">
        <v>9.8409999999999993</v>
      </c>
      <c r="E109" s="88">
        <v>9.3810000000000002</v>
      </c>
      <c r="F109" s="88">
        <v>10.15</v>
      </c>
      <c r="G109" s="88">
        <v>10.241</v>
      </c>
      <c r="H109" s="88">
        <v>13.704000000000001</v>
      </c>
      <c r="I109" s="88">
        <v>13.395</v>
      </c>
      <c r="J109" s="88">
        <v>12.345000000000001</v>
      </c>
      <c r="K109" s="88">
        <v>11.422000000000001</v>
      </c>
      <c r="L109" s="88">
        <v>10.891</v>
      </c>
      <c r="M109" s="88">
        <v>10.308999999999999</v>
      </c>
      <c r="N109" s="89" t="s">
        <v>240</v>
      </c>
    </row>
    <row r="110" spans="2:14" x14ac:dyDescent="0.25">
      <c r="B110" s="87" t="s">
        <v>257</v>
      </c>
      <c r="C110" s="90">
        <v>4.3849999999999998</v>
      </c>
      <c r="D110" s="90">
        <v>3.996</v>
      </c>
      <c r="E110" s="90">
        <v>3.7450000000000001</v>
      </c>
      <c r="F110" s="90">
        <v>4.319</v>
      </c>
      <c r="G110" s="90">
        <v>6.2389999999999999</v>
      </c>
      <c r="H110" s="90">
        <v>6.8620000000000001</v>
      </c>
      <c r="I110" s="90">
        <v>5.625</v>
      </c>
      <c r="J110" s="90">
        <v>7.7919999999999998</v>
      </c>
      <c r="K110" s="90">
        <v>9.3170000000000002</v>
      </c>
      <c r="L110" s="90">
        <v>9.8800000000000008</v>
      </c>
      <c r="M110" s="90">
        <v>8.7210000000000001</v>
      </c>
      <c r="N110" s="91" t="s">
        <v>240</v>
      </c>
    </row>
    <row r="111" spans="2:14" x14ac:dyDescent="0.25">
      <c r="B111" s="87" t="s">
        <v>258</v>
      </c>
      <c r="C111" s="88">
        <v>5.7590000000000003</v>
      </c>
      <c r="D111" s="88">
        <v>5.6870000000000003</v>
      </c>
      <c r="E111" s="88">
        <v>5.5430000000000001</v>
      </c>
      <c r="F111" s="88">
        <v>4.3029999999999999</v>
      </c>
      <c r="G111" s="88">
        <v>4.2949999999999999</v>
      </c>
      <c r="H111" s="88">
        <v>5.4260000000000002</v>
      </c>
      <c r="I111" s="88">
        <v>4.976</v>
      </c>
      <c r="J111" s="88">
        <v>4.5179999999999998</v>
      </c>
      <c r="K111" s="88">
        <v>5.2779999999999996</v>
      </c>
      <c r="L111" s="88">
        <v>6.5030000000000001</v>
      </c>
      <c r="M111" s="88">
        <v>6.6150000000000002</v>
      </c>
      <c r="N111" s="89" t="s">
        <v>240</v>
      </c>
    </row>
    <row r="112" spans="2:14" x14ac:dyDescent="0.25">
      <c r="B112" s="87" t="s">
        <v>259</v>
      </c>
      <c r="C112" s="90">
        <v>3.1859999999999999</v>
      </c>
      <c r="D112" s="90">
        <v>3.1709999999999998</v>
      </c>
      <c r="E112" s="90">
        <v>2.5680000000000001</v>
      </c>
      <c r="F112" s="90">
        <v>2.165</v>
      </c>
      <c r="G112" s="90">
        <v>2.4860000000000002</v>
      </c>
      <c r="H112" s="90">
        <v>2.339</v>
      </c>
      <c r="I112" s="90">
        <v>2.2970000000000002</v>
      </c>
      <c r="J112" s="90">
        <v>2.0019999999999998</v>
      </c>
      <c r="K112" s="90">
        <v>2.2189999999999999</v>
      </c>
      <c r="L112" s="90">
        <v>2.2530000000000001</v>
      </c>
      <c r="M112" s="90">
        <v>2.004</v>
      </c>
      <c r="N112" s="91" t="s">
        <v>240</v>
      </c>
    </row>
    <row r="113" spans="2:14" x14ac:dyDescent="0.25">
      <c r="B113" s="87" t="s">
        <v>260</v>
      </c>
      <c r="C113" s="88">
        <v>10.577999999999999</v>
      </c>
      <c r="D113" s="88">
        <v>11.189</v>
      </c>
      <c r="E113" s="88">
        <v>10.955</v>
      </c>
      <c r="F113" s="88">
        <v>10.887</v>
      </c>
      <c r="G113" s="88">
        <v>10.891</v>
      </c>
      <c r="H113" s="88">
        <v>10.593999999999999</v>
      </c>
      <c r="I113" s="88">
        <v>10.831</v>
      </c>
      <c r="J113" s="88">
        <v>10.788</v>
      </c>
      <c r="K113" s="88">
        <v>10.974</v>
      </c>
      <c r="L113" s="88">
        <v>10.811999999999999</v>
      </c>
      <c r="M113" s="88">
        <v>10.597</v>
      </c>
      <c r="N113" s="89" t="s">
        <v>240</v>
      </c>
    </row>
    <row r="114" spans="2:14" x14ac:dyDescent="0.25">
      <c r="B114" s="87" t="s">
        <v>261</v>
      </c>
      <c r="C114" s="90">
        <v>7.6980000000000004</v>
      </c>
      <c r="D114" s="90">
        <v>10.97</v>
      </c>
      <c r="E114" s="90">
        <v>8.3390000000000004</v>
      </c>
      <c r="F114" s="90">
        <v>7.6619999999999999</v>
      </c>
      <c r="G114" s="90">
        <v>7.22</v>
      </c>
      <c r="H114" s="90">
        <v>7.7670000000000003</v>
      </c>
      <c r="I114" s="90">
        <v>7.8319999999999999</v>
      </c>
      <c r="J114" s="90">
        <v>8.5210000000000008</v>
      </c>
      <c r="K114" s="90">
        <v>9.2460000000000004</v>
      </c>
      <c r="L114" s="90">
        <v>8.8559999999999999</v>
      </c>
      <c r="M114" s="90">
        <v>8.6669999999999998</v>
      </c>
      <c r="N114" s="91" t="s">
        <v>240</v>
      </c>
    </row>
    <row r="115" spans="2:14" x14ac:dyDescent="0.25">
      <c r="B115" s="87" t="s">
        <v>262</v>
      </c>
      <c r="C115" s="88">
        <v>13.394</v>
      </c>
      <c r="D115" s="88">
        <v>12.161</v>
      </c>
      <c r="E115" s="88">
        <v>10.839</v>
      </c>
      <c r="F115" s="88">
        <v>8.49</v>
      </c>
      <c r="G115" s="88">
        <v>9.5640000000000001</v>
      </c>
      <c r="H115" s="88">
        <v>9.2240000000000002</v>
      </c>
      <c r="I115" s="88">
        <v>8.6530000000000005</v>
      </c>
      <c r="J115" s="88">
        <v>9.9550000000000001</v>
      </c>
      <c r="K115" s="88">
        <v>10.054</v>
      </c>
      <c r="L115" s="88">
        <v>10.36</v>
      </c>
      <c r="M115" s="88">
        <v>10.727</v>
      </c>
      <c r="N115" s="89" t="s">
        <v>240</v>
      </c>
    </row>
    <row r="116" spans="2:14" x14ac:dyDescent="0.25">
      <c r="B116" s="87" t="s">
        <v>263</v>
      </c>
      <c r="C116" s="90">
        <v>8.1140000000000008</v>
      </c>
      <c r="D116" s="90">
        <v>12.701000000000001</v>
      </c>
      <c r="E116" s="90">
        <v>12.387</v>
      </c>
      <c r="F116" s="90">
        <v>12.475</v>
      </c>
      <c r="G116" s="90">
        <v>13.111000000000001</v>
      </c>
      <c r="H116" s="90">
        <v>16.722999999999999</v>
      </c>
      <c r="I116" s="90">
        <v>17.047000000000001</v>
      </c>
      <c r="J116" s="90">
        <v>14.727</v>
      </c>
      <c r="K116" s="90">
        <v>16.137</v>
      </c>
      <c r="L116" s="90">
        <v>21.036999999999999</v>
      </c>
      <c r="M116" s="90">
        <v>23.097000000000001</v>
      </c>
      <c r="N116" s="91" t="s">
        <v>240</v>
      </c>
    </row>
    <row r="117" spans="2:14" x14ac:dyDescent="0.25">
      <c r="B117" s="87" t="s">
        <v>264</v>
      </c>
      <c r="C117" s="88">
        <v>9.4979999999999993</v>
      </c>
      <c r="D117" s="88">
        <v>7.6280000000000001</v>
      </c>
      <c r="E117" s="88">
        <v>6.2830000000000004</v>
      </c>
      <c r="F117" s="88">
        <v>6.2930000000000001</v>
      </c>
      <c r="G117" s="88">
        <v>7.2050000000000001</v>
      </c>
      <c r="H117" s="88">
        <v>7.4649999999999999</v>
      </c>
      <c r="I117" s="88">
        <v>6.9089999999999998</v>
      </c>
      <c r="J117" s="88">
        <v>7.39</v>
      </c>
      <c r="K117" s="88">
        <v>8.5489999999999995</v>
      </c>
      <c r="L117" s="88">
        <v>7.234</v>
      </c>
      <c r="M117" s="88">
        <v>7.1040000000000001</v>
      </c>
      <c r="N117" s="89" t="s">
        <v>240</v>
      </c>
    </row>
    <row r="118" spans="2:14" x14ac:dyDescent="0.25">
      <c r="B118" s="87" t="s">
        <v>265</v>
      </c>
      <c r="C118" s="90">
        <v>6.2640000000000002</v>
      </c>
      <c r="D118" s="90">
        <v>6.1520000000000001</v>
      </c>
      <c r="E118" s="90">
        <v>5.3739999999999997</v>
      </c>
      <c r="F118" s="90">
        <v>4.8920000000000003</v>
      </c>
      <c r="G118" s="90">
        <v>5.5830000000000002</v>
      </c>
      <c r="H118" s="90">
        <v>6.3259999999999996</v>
      </c>
      <c r="I118" s="90">
        <v>5.7409999999999997</v>
      </c>
      <c r="J118" s="90">
        <v>6.6840000000000002</v>
      </c>
      <c r="K118" s="90">
        <v>6.75</v>
      </c>
      <c r="L118" s="90">
        <v>6.0579999999999998</v>
      </c>
      <c r="M118" s="90">
        <v>5.9580000000000002</v>
      </c>
      <c r="N118" s="91" t="s">
        <v>240</v>
      </c>
    </row>
    <row r="119" spans="2:14" x14ac:dyDescent="0.25">
      <c r="B119" s="87" t="s">
        <v>266</v>
      </c>
      <c r="C119" s="88">
        <v>19.186</v>
      </c>
      <c r="D119" s="88">
        <v>19.998000000000001</v>
      </c>
      <c r="E119" s="88">
        <v>19.765000000000001</v>
      </c>
      <c r="F119" s="88">
        <v>18.898</v>
      </c>
      <c r="G119" s="88">
        <v>17.901</v>
      </c>
      <c r="H119" s="88">
        <v>17.309999999999999</v>
      </c>
      <c r="I119" s="89">
        <v>16</v>
      </c>
      <c r="J119" s="88">
        <v>17.215</v>
      </c>
      <c r="K119" s="88">
        <v>17.405999999999999</v>
      </c>
      <c r="L119" s="88">
        <v>16.225000000000001</v>
      </c>
      <c r="M119" s="88">
        <v>17.292999999999999</v>
      </c>
      <c r="N119" s="89" t="s">
        <v>240</v>
      </c>
    </row>
    <row r="120" spans="2:14" x14ac:dyDescent="0.25">
      <c r="B120" s="87" t="s">
        <v>267</v>
      </c>
      <c r="C120" s="90">
        <v>9.0869999999999997</v>
      </c>
      <c r="D120" s="90">
        <v>9.3030000000000008</v>
      </c>
      <c r="E120" s="90">
        <v>9.3460000000000001</v>
      </c>
      <c r="F120" s="90">
        <v>9.1720000000000006</v>
      </c>
      <c r="G120" s="90">
        <v>9.0779999999999994</v>
      </c>
      <c r="H120" s="90">
        <v>9.6440000000000001</v>
      </c>
      <c r="I120" s="90">
        <v>9.9860000000000007</v>
      </c>
      <c r="J120" s="90">
        <v>10.785</v>
      </c>
      <c r="K120" s="90">
        <v>10.887</v>
      </c>
      <c r="L120" s="90">
        <v>11.074999999999999</v>
      </c>
      <c r="M120" s="90">
        <v>10.941000000000001</v>
      </c>
      <c r="N120" s="91"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56"/>
  <sheetViews>
    <sheetView zoomScale="80" zoomScaleNormal="80" workbookViewId="0">
      <selection activeCell="F2" sqref="F2"/>
    </sheetView>
  </sheetViews>
  <sheetFormatPr defaultColWidth="9.140625" defaultRowHeight="15" x14ac:dyDescent="0.25"/>
  <cols>
    <col min="1" max="1" width="19" bestFit="1" customWidth="1"/>
    <col min="2" max="2" width="40.28515625" bestFit="1" customWidth="1"/>
  </cols>
  <sheetData>
    <row r="2" spans="1:13" ht="60" customHeight="1" x14ac:dyDescent="0.25">
      <c r="A2" s="94" t="s">
        <v>194</v>
      </c>
      <c r="B2" s="274" t="s">
        <v>481</v>
      </c>
      <c r="C2" s="274"/>
      <c r="D2" s="274"/>
      <c r="E2" s="274"/>
    </row>
    <row r="3" spans="1:13" x14ac:dyDescent="0.25">
      <c r="A3" s="95"/>
      <c r="B3" s="96"/>
      <c r="C3" s="96"/>
      <c r="D3" s="96"/>
      <c r="E3" s="96"/>
    </row>
    <row r="4" spans="1:13" ht="90" customHeight="1" x14ac:dyDescent="0.25">
      <c r="A4" s="94" t="s">
        <v>195</v>
      </c>
      <c r="B4" s="274" t="s">
        <v>482</v>
      </c>
      <c r="C4" s="274"/>
      <c r="D4" s="274"/>
      <c r="E4" s="274"/>
    </row>
    <row r="5" spans="1:13" x14ac:dyDescent="0.25">
      <c r="A5" s="95"/>
      <c r="B5" s="96"/>
      <c r="C5" s="96"/>
      <c r="D5" s="96"/>
      <c r="E5" s="96"/>
    </row>
    <row r="6" spans="1:13" ht="45" customHeight="1" x14ac:dyDescent="0.25">
      <c r="A6" s="94" t="s">
        <v>197</v>
      </c>
      <c r="B6" s="275" t="s">
        <v>483</v>
      </c>
      <c r="C6" s="275"/>
      <c r="D6" s="275"/>
      <c r="E6" s="275"/>
    </row>
    <row r="7" spans="1:13" x14ac:dyDescent="0.25">
      <c r="A7" s="95"/>
      <c r="B7" s="97"/>
      <c r="C7" s="97"/>
      <c r="D7" s="97"/>
      <c r="E7" s="97"/>
    </row>
    <row r="8" spans="1:13" x14ac:dyDescent="0.25">
      <c r="A8" s="93" t="s">
        <v>199</v>
      </c>
    </row>
    <row r="9" spans="1:13" x14ac:dyDescent="0.25">
      <c r="A9" s="83"/>
      <c r="B9" s="82"/>
    </row>
    <row r="10" spans="1:13" ht="75" x14ac:dyDescent="0.25">
      <c r="A10" s="273" t="s">
        <v>200</v>
      </c>
      <c r="B10" s="273"/>
      <c r="C10" s="273"/>
      <c r="D10" s="273" t="s">
        <v>201</v>
      </c>
      <c r="E10" s="273"/>
      <c r="F10" s="273"/>
      <c r="G10" s="273" t="s">
        <v>202</v>
      </c>
      <c r="H10" s="273"/>
      <c r="I10" s="273" t="s">
        <v>203</v>
      </c>
      <c r="J10" s="273"/>
      <c r="K10" s="273"/>
      <c r="L10" s="273"/>
      <c r="M10" s="100" t="s">
        <v>204</v>
      </c>
    </row>
    <row r="11" spans="1:13" ht="90" x14ac:dyDescent="0.25">
      <c r="A11" s="100" t="s">
        <v>205</v>
      </c>
      <c r="B11" s="100" t="s">
        <v>206</v>
      </c>
      <c r="C11" s="101" t="s">
        <v>207</v>
      </c>
      <c r="D11" s="100" t="s">
        <v>208</v>
      </c>
      <c r="E11" s="100" t="s">
        <v>209</v>
      </c>
      <c r="F11" s="100" t="s">
        <v>210</v>
      </c>
      <c r="G11" s="100" t="s">
        <v>211</v>
      </c>
      <c r="H11" s="100" t="s">
        <v>212</v>
      </c>
      <c r="I11" s="100" t="s">
        <v>213</v>
      </c>
      <c r="J11" s="100" t="s">
        <v>214</v>
      </c>
      <c r="K11" s="100" t="s">
        <v>215</v>
      </c>
      <c r="L11" s="100" t="s">
        <v>216</v>
      </c>
      <c r="M11" s="100" t="s">
        <v>217</v>
      </c>
    </row>
    <row r="12" spans="1:13" x14ac:dyDescent="0.25">
      <c r="A12" s="45">
        <v>1</v>
      </c>
      <c r="B12" s="45">
        <v>2</v>
      </c>
      <c r="C12" s="45">
        <v>1</v>
      </c>
      <c r="D12" s="45">
        <v>1</v>
      </c>
      <c r="E12" s="45">
        <v>1</v>
      </c>
      <c r="F12" s="45">
        <v>1</v>
      </c>
      <c r="G12" s="45">
        <v>1</v>
      </c>
      <c r="H12" s="45">
        <v>2</v>
      </c>
      <c r="I12" s="45">
        <v>1</v>
      </c>
      <c r="J12" s="45">
        <v>1</v>
      </c>
      <c r="K12" s="45">
        <v>1</v>
      </c>
      <c r="L12" s="45">
        <v>1</v>
      </c>
      <c r="M12" s="45">
        <v>1</v>
      </c>
    </row>
    <row r="13" spans="1:13" x14ac:dyDescent="0.25">
      <c r="A13" s="83"/>
      <c r="B13" s="82"/>
    </row>
    <row r="14" spans="1:13" x14ac:dyDescent="0.25">
      <c r="A14" s="83" t="s">
        <v>218</v>
      </c>
      <c r="B14" s="111" t="s">
        <v>57</v>
      </c>
    </row>
    <row r="15" spans="1:13" x14ac:dyDescent="0.25">
      <c r="A15" s="83" t="s">
        <v>219</v>
      </c>
      <c r="B15" s="111" t="s">
        <v>223</v>
      </c>
    </row>
    <row r="16" spans="1:13" x14ac:dyDescent="0.25">
      <c r="A16" s="83" t="s">
        <v>221</v>
      </c>
      <c r="B16" s="111" t="s">
        <v>61</v>
      </c>
      <c r="C16" s="108" t="s">
        <v>484</v>
      </c>
    </row>
    <row r="17" spans="1:13" x14ac:dyDescent="0.25">
      <c r="A17" s="83" t="s">
        <v>222</v>
      </c>
      <c r="B17" s="111" t="s">
        <v>485</v>
      </c>
    </row>
    <row r="18" spans="1:13" x14ac:dyDescent="0.25">
      <c r="A18" s="83"/>
      <c r="B18" s="82"/>
    </row>
    <row r="19" spans="1:13" x14ac:dyDescent="0.25">
      <c r="B19" s="113" t="s">
        <v>224</v>
      </c>
      <c r="C19" s="112" t="s">
        <v>225</v>
      </c>
      <c r="D19" s="112" t="s">
        <v>226</v>
      </c>
      <c r="E19" s="112" t="s">
        <v>227</v>
      </c>
      <c r="F19" s="112" t="s">
        <v>228</v>
      </c>
      <c r="G19" s="112" t="s">
        <v>229</v>
      </c>
      <c r="H19" s="112" t="s">
        <v>230</v>
      </c>
      <c r="I19" s="112" t="s">
        <v>231</v>
      </c>
      <c r="J19" s="112" t="s">
        <v>232</v>
      </c>
      <c r="K19" s="112" t="s">
        <v>233</v>
      </c>
      <c r="L19" s="112" t="s">
        <v>234</v>
      </c>
      <c r="M19" s="112" t="s">
        <v>235</v>
      </c>
    </row>
    <row r="20" spans="1:13" x14ac:dyDescent="0.25">
      <c r="B20" s="114" t="s">
        <v>237</v>
      </c>
      <c r="C20" s="116" t="s">
        <v>238</v>
      </c>
      <c r="D20" s="116" t="s">
        <v>238</v>
      </c>
      <c r="E20" s="116" t="s">
        <v>238</v>
      </c>
      <c r="F20" s="116" t="s">
        <v>238</v>
      </c>
      <c r="G20" s="116" t="s">
        <v>238</v>
      </c>
      <c r="H20" s="116" t="s">
        <v>238</v>
      </c>
      <c r="I20" s="116" t="s">
        <v>238</v>
      </c>
      <c r="J20" s="116" t="s">
        <v>238</v>
      </c>
      <c r="K20" s="116" t="s">
        <v>238</v>
      </c>
      <c r="L20" s="116" t="s">
        <v>238</v>
      </c>
      <c r="M20" s="116" t="s">
        <v>238</v>
      </c>
    </row>
    <row r="21" spans="1:13" x14ac:dyDescent="0.25">
      <c r="B21" s="115" t="s">
        <v>239</v>
      </c>
      <c r="C21" s="119">
        <v>0.59</v>
      </c>
      <c r="D21" s="119">
        <v>0.59099999999999997</v>
      </c>
      <c r="E21" s="119">
        <v>0.57299999999999995</v>
      </c>
      <c r="F21" s="119">
        <v>0.57599999999999996</v>
      </c>
      <c r="G21" s="119">
        <v>0.59099999999999997</v>
      </c>
      <c r="H21" s="119">
        <v>0.59499999999999997</v>
      </c>
      <c r="I21" s="119">
        <v>0.59699999999999998</v>
      </c>
      <c r="J21" s="119">
        <v>0.60199999999999998</v>
      </c>
      <c r="K21" s="119">
        <v>0.629</v>
      </c>
      <c r="L21" s="119">
        <v>0.60199999999999998</v>
      </c>
      <c r="M21" s="118" t="s">
        <v>240</v>
      </c>
    </row>
    <row r="22" spans="1:13" x14ac:dyDescent="0.25">
      <c r="B22" s="115" t="s">
        <v>241</v>
      </c>
      <c r="C22" s="117" t="s">
        <v>240</v>
      </c>
      <c r="D22" s="117" t="s">
        <v>240</v>
      </c>
      <c r="E22" s="117" t="s">
        <v>240</v>
      </c>
      <c r="F22" s="117" t="s">
        <v>240</v>
      </c>
      <c r="G22" s="117" t="s">
        <v>240</v>
      </c>
      <c r="H22" s="117" t="s">
        <v>240</v>
      </c>
      <c r="I22" s="117" t="s">
        <v>240</v>
      </c>
      <c r="J22" s="117" t="s">
        <v>240</v>
      </c>
      <c r="K22" s="117" t="s">
        <v>240</v>
      </c>
      <c r="L22" s="117" t="s">
        <v>240</v>
      </c>
      <c r="M22" s="117" t="s">
        <v>240</v>
      </c>
    </row>
    <row r="23" spans="1:13" x14ac:dyDescent="0.25">
      <c r="B23" s="115" t="s">
        <v>242</v>
      </c>
      <c r="C23" s="118" t="s">
        <v>240</v>
      </c>
      <c r="D23" s="118" t="s">
        <v>240</v>
      </c>
      <c r="E23" s="118" t="s">
        <v>240</v>
      </c>
      <c r="F23" s="118" t="s">
        <v>240</v>
      </c>
      <c r="G23" s="118" t="s">
        <v>240</v>
      </c>
      <c r="H23" s="118" t="s">
        <v>240</v>
      </c>
      <c r="I23" s="118" t="s">
        <v>240</v>
      </c>
      <c r="J23" s="118" t="s">
        <v>240</v>
      </c>
      <c r="K23" s="118" t="s">
        <v>240</v>
      </c>
      <c r="L23" s="118" t="s">
        <v>240</v>
      </c>
      <c r="M23" s="118" t="s">
        <v>240</v>
      </c>
    </row>
    <row r="24" spans="1:13" x14ac:dyDescent="0.25">
      <c r="B24" s="115" t="s">
        <v>243</v>
      </c>
      <c r="C24" s="117" t="s">
        <v>240</v>
      </c>
      <c r="D24" s="117" t="s">
        <v>240</v>
      </c>
      <c r="E24" s="117" t="s">
        <v>240</v>
      </c>
      <c r="F24" s="117" t="s">
        <v>240</v>
      </c>
      <c r="G24" s="117" t="s">
        <v>240</v>
      </c>
      <c r="H24" s="117" t="s">
        <v>240</v>
      </c>
      <c r="I24" s="117" t="s">
        <v>240</v>
      </c>
      <c r="J24" s="117" t="s">
        <v>240</v>
      </c>
      <c r="K24" s="117" t="s">
        <v>240</v>
      </c>
      <c r="L24" s="117" t="s">
        <v>240</v>
      </c>
      <c r="M24" s="117" t="s">
        <v>240</v>
      </c>
    </row>
    <row r="25" spans="1:13" x14ac:dyDescent="0.25">
      <c r="B25" s="115" t="s">
        <v>244</v>
      </c>
      <c r="C25" s="118" t="s">
        <v>240</v>
      </c>
      <c r="D25" s="118" t="s">
        <v>240</v>
      </c>
      <c r="E25" s="118" t="s">
        <v>240</v>
      </c>
      <c r="F25" s="118" t="s">
        <v>240</v>
      </c>
      <c r="G25" s="118" t="s">
        <v>240</v>
      </c>
      <c r="H25" s="118" t="s">
        <v>240</v>
      </c>
      <c r="I25" s="118" t="s">
        <v>240</v>
      </c>
      <c r="J25" s="118" t="s">
        <v>240</v>
      </c>
      <c r="K25" s="118" t="s">
        <v>240</v>
      </c>
      <c r="L25" s="118" t="s">
        <v>240</v>
      </c>
      <c r="M25" s="118" t="s">
        <v>240</v>
      </c>
    </row>
    <row r="26" spans="1:13" x14ac:dyDescent="0.25">
      <c r="B26" s="115" t="s">
        <v>307</v>
      </c>
      <c r="C26" s="117" t="s">
        <v>240</v>
      </c>
      <c r="D26" s="117" t="s">
        <v>240</v>
      </c>
      <c r="E26" s="117" t="s">
        <v>240</v>
      </c>
      <c r="F26" s="117" t="s">
        <v>240</v>
      </c>
      <c r="G26" s="117" t="s">
        <v>240</v>
      </c>
      <c r="H26" s="117" t="s">
        <v>240</v>
      </c>
      <c r="I26" s="117" t="s">
        <v>240</v>
      </c>
      <c r="J26" s="117" t="s">
        <v>240</v>
      </c>
      <c r="K26" s="117" t="s">
        <v>240</v>
      </c>
      <c r="L26" s="117" t="s">
        <v>240</v>
      </c>
      <c r="M26" s="117" t="s">
        <v>240</v>
      </c>
    </row>
    <row r="27" spans="1:13" x14ac:dyDescent="0.25">
      <c r="B27" s="115" t="s">
        <v>246</v>
      </c>
      <c r="C27" s="118" t="s">
        <v>240</v>
      </c>
      <c r="D27" s="118" t="s">
        <v>240</v>
      </c>
      <c r="E27" s="118" t="s">
        <v>240</v>
      </c>
      <c r="F27" s="118" t="s">
        <v>240</v>
      </c>
      <c r="G27" s="118" t="s">
        <v>240</v>
      </c>
      <c r="H27" s="118" t="s">
        <v>240</v>
      </c>
      <c r="I27" s="118" t="s">
        <v>240</v>
      </c>
      <c r="J27" s="118" t="s">
        <v>240</v>
      </c>
      <c r="K27" s="118" t="s">
        <v>240</v>
      </c>
      <c r="L27" s="118" t="s">
        <v>240</v>
      </c>
      <c r="M27" s="118" t="s">
        <v>240</v>
      </c>
    </row>
    <row r="28" spans="1:13" x14ac:dyDescent="0.25">
      <c r="B28" s="115" t="s">
        <v>247</v>
      </c>
      <c r="C28" s="117" t="s">
        <v>240</v>
      </c>
      <c r="D28" s="117" t="s">
        <v>240</v>
      </c>
      <c r="E28" s="117" t="s">
        <v>240</v>
      </c>
      <c r="F28" s="117" t="s">
        <v>240</v>
      </c>
      <c r="G28" s="117" t="s">
        <v>240</v>
      </c>
      <c r="H28" s="117" t="s">
        <v>240</v>
      </c>
      <c r="I28" s="117" t="s">
        <v>240</v>
      </c>
      <c r="J28" s="117" t="s">
        <v>240</v>
      </c>
      <c r="K28" s="117" t="s">
        <v>240</v>
      </c>
      <c r="L28" s="117" t="s">
        <v>240</v>
      </c>
      <c r="M28" s="117" t="s">
        <v>240</v>
      </c>
    </row>
    <row r="29" spans="1:13" x14ac:dyDescent="0.25">
      <c r="B29" s="115" t="s">
        <v>248</v>
      </c>
      <c r="C29" s="118" t="s">
        <v>240</v>
      </c>
      <c r="D29" s="118" t="s">
        <v>240</v>
      </c>
      <c r="E29" s="118" t="s">
        <v>240</v>
      </c>
      <c r="F29" s="118" t="s">
        <v>240</v>
      </c>
      <c r="G29" s="118" t="s">
        <v>240</v>
      </c>
      <c r="H29" s="118" t="s">
        <v>240</v>
      </c>
      <c r="I29" s="118" t="s">
        <v>240</v>
      </c>
      <c r="J29" s="118" t="s">
        <v>240</v>
      </c>
      <c r="K29" s="118" t="s">
        <v>240</v>
      </c>
      <c r="L29" s="118" t="s">
        <v>240</v>
      </c>
      <c r="M29" s="118" t="s">
        <v>240</v>
      </c>
    </row>
    <row r="30" spans="1:13" x14ac:dyDescent="0.25">
      <c r="B30" s="115" t="s">
        <v>249</v>
      </c>
      <c r="C30" s="117" t="s">
        <v>240</v>
      </c>
      <c r="D30" s="117" t="s">
        <v>240</v>
      </c>
      <c r="E30" s="117" t="s">
        <v>240</v>
      </c>
      <c r="F30" s="117" t="s">
        <v>240</v>
      </c>
      <c r="G30" s="117" t="s">
        <v>240</v>
      </c>
      <c r="H30" s="117" t="s">
        <v>240</v>
      </c>
      <c r="I30" s="117" t="s">
        <v>240</v>
      </c>
      <c r="J30" s="117" t="s">
        <v>240</v>
      </c>
      <c r="K30" s="117" t="s">
        <v>240</v>
      </c>
      <c r="L30" s="117" t="s">
        <v>240</v>
      </c>
      <c r="M30" s="117" t="s">
        <v>240</v>
      </c>
    </row>
    <row r="31" spans="1:13" x14ac:dyDescent="0.25">
      <c r="B31" s="115" t="s">
        <v>250</v>
      </c>
      <c r="C31" s="118" t="s">
        <v>240</v>
      </c>
      <c r="D31" s="118" t="s">
        <v>240</v>
      </c>
      <c r="E31" s="118" t="s">
        <v>240</v>
      </c>
      <c r="F31" s="118" t="s">
        <v>240</v>
      </c>
      <c r="G31" s="118" t="s">
        <v>240</v>
      </c>
      <c r="H31" s="118" t="s">
        <v>240</v>
      </c>
      <c r="I31" s="118" t="s">
        <v>240</v>
      </c>
      <c r="J31" s="118" t="s">
        <v>240</v>
      </c>
      <c r="K31" s="118" t="s">
        <v>240</v>
      </c>
      <c r="L31" s="118" t="s">
        <v>240</v>
      </c>
      <c r="M31" s="118" t="s">
        <v>240</v>
      </c>
    </row>
    <row r="32" spans="1:13" x14ac:dyDescent="0.25">
      <c r="B32" s="115" t="s">
        <v>251</v>
      </c>
      <c r="C32" s="117" t="s">
        <v>240</v>
      </c>
      <c r="D32" s="117" t="s">
        <v>240</v>
      </c>
      <c r="E32" s="117" t="s">
        <v>240</v>
      </c>
      <c r="F32" s="117" t="s">
        <v>240</v>
      </c>
      <c r="G32" s="117" t="s">
        <v>240</v>
      </c>
      <c r="H32" s="117" t="s">
        <v>240</v>
      </c>
      <c r="I32" s="117" t="s">
        <v>240</v>
      </c>
      <c r="J32" s="117" t="s">
        <v>240</v>
      </c>
      <c r="K32" s="117" t="s">
        <v>240</v>
      </c>
      <c r="L32" s="117" t="s">
        <v>240</v>
      </c>
      <c r="M32" s="117" t="s">
        <v>240</v>
      </c>
    </row>
    <row r="33" spans="2:13" x14ac:dyDescent="0.25">
      <c r="B33" s="115" t="s">
        <v>252</v>
      </c>
      <c r="C33" s="118" t="s">
        <v>240</v>
      </c>
      <c r="D33" s="118" t="s">
        <v>240</v>
      </c>
      <c r="E33" s="118" t="s">
        <v>240</v>
      </c>
      <c r="F33" s="118" t="s">
        <v>240</v>
      </c>
      <c r="G33" s="118" t="s">
        <v>240</v>
      </c>
      <c r="H33" s="118" t="s">
        <v>240</v>
      </c>
      <c r="I33" s="118" t="s">
        <v>240</v>
      </c>
      <c r="J33" s="118" t="s">
        <v>240</v>
      </c>
      <c r="K33" s="118" t="s">
        <v>240</v>
      </c>
      <c r="L33" s="118" t="s">
        <v>240</v>
      </c>
      <c r="M33" s="118" t="s">
        <v>240</v>
      </c>
    </row>
    <row r="34" spans="2:13" x14ac:dyDescent="0.25">
      <c r="B34" s="115" t="s">
        <v>253</v>
      </c>
      <c r="C34" s="117" t="s">
        <v>240</v>
      </c>
      <c r="D34" s="117" t="s">
        <v>240</v>
      </c>
      <c r="E34" s="117" t="s">
        <v>240</v>
      </c>
      <c r="F34" s="117" t="s">
        <v>240</v>
      </c>
      <c r="G34" s="117" t="s">
        <v>240</v>
      </c>
      <c r="H34" s="117" t="s">
        <v>240</v>
      </c>
      <c r="I34" s="117" t="s">
        <v>240</v>
      </c>
      <c r="J34" s="117" t="s">
        <v>240</v>
      </c>
      <c r="K34" s="117" t="s">
        <v>240</v>
      </c>
      <c r="L34" s="117" t="s">
        <v>240</v>
      </c>
      <c r="M34" s="117" t="s">
        <v>240</v>
      </c>
    </row>
    <row r="35" spans="2:13" x14ac:dyDescent="0.25">
      <c r="B35" s="115" t="s">
        <v>254</v>
      </c>
      <c r="C35" s="118" t="s">
        <v>240</v>
      </c>
      <c r="D35" s="118" t="s">
        <v>240</v>
      </c>
      <c r="E35" s="118" t="s">
        <v>240</v>
      </c>
      <c r="F35" s="118" t="s">
        <v>240</v>
      </c>
      <c r="G35" s="118" t="s">
        <v>240</v>
      </c>
      <c r="H35" s="118" t="s">
        <v>240</v>
      </c>
      <c r="I35" s="118" t="s">
        <v>240</v>
      </c>
      <c r="J35" s="118" t="s">
        <v>240</v>
      </c>
      <c r="K35" s="118" t="s">
        <v>240</v>
      </c>
      <c r="L35" s="118" t="s">
        <v>240</v>
      </c>
      <c r="M35" s="118" t="s">
        <v>240</v>
      </c>
    </row>
    <row r="36" spans="2:13" x14ac:dyDescent="0.25">
      <c r="B36" s="115" t="s">
        <v>255</v>
      </c>
      <c r="C36" s="117" t="s">
        <v>240</v>
      </c>
      <c r="D36" s="117" t="s">
        <v>240</v>
      </c>
      <c r="E36" s="117" t="s">
        <v>240</v>
      </c>
      <c r="F36" s="117" t="s">
        <v>240</v>
      </c>
      <c r="G36" s="117" t="s">
        <v>240</v>
      </c>
      <c r="H36" s="117" t="s">
        <v>240</v>
      </c>
      <c r="I36" s="117" t="s">
        <v>240</v>
      </c>
      <c r="J36" s="117" t="s">
        <v>240</v>
      </c>
      <c r="K36" s="117" t="s">
        <v>240</v>
      </c>
      <c r="L36" s="117" t="s">
        <v>240</v>
      </c>
      <c r="M36" s="117" t="s">
        <v>240</v>
      </c>
    </row>
    <row r="37" spans="2:13" x14ac:dyDescent="0.25">
      <c r="B37" s="115" t="s">
        <v>256</v>
      </c>
      <c r="C37" s="118" t="s">
        <v>240</v>
      </c>
      <c r="D37" s="118" t="s">
        <v>240</v>
      </c>
      <c r="E37" s="118" t="s">
        <v>240</v>
      </c>
      <c r="F37" s="118" t="s">
        <v>240</v>
      </c>
      <c r="G37" s="118" t="s">
        <v>240</v>
      </c>
      <c r="H37" s="118" t="s">
        <v>240</v>
      </c>
      <c r="I37" s="118" t="s">
        <v>240</v>
      </c>
      <c r="J37" s="118" t="s">
        <v>240</v>
      </c>
      <c r="K37" s="118" t="s">
        <v>240</v>
      </c>
      <c r="L37" s="118" t="s">
        <v>240</v>
      </c>
      <c r="M37" s="118" t="s">
        <v>240</v>
      </c>
    </row>
    <row r="38" spans="2:13" x14ac:dyDescent="0.25">
      <c r="B38" s="115" t="s">
        <v>257</v>
      </c>
      <c r="C38" s="117" t="s">
        <v>240</v>
      </c>
      <c r="D38" s="117" t="s">
        <v>240</v>
      </c>
      <c r="E38" s="117" t="s">
        <v>240</v>
      </c>
      <c r="F38" s="117" t="s">
        <v>240</v>
      </c>
      <c r="G38" s="117" t="s">
        <v>240</v>
      </c>
      <c r="H38" s="117" t="s">
        <v>240</v>
      </c>
      <c r="I38" s="117" t="s">
        <v>240</v>
      </c>
      <c r="J38" s="117" t="s">
        <v>240</v>
      </c>
      <c r="K38" s="117" t="s">
        <v>240</v>
      </c>
      <c r="L38" s="117" t="s">
        <v>240</v>
      </c>
      <c r="M38" s="117" t="s">
        <v>240</v>
      </c>
    </row>
    <row r="39" spans="2:13" x14ac:dyDescent="0.25">
      <c r="B39" s="115" t="s">
        <v>258</v>
      </c>
      <c r="C39" s="118" t="s">
        <v>240</v>
      </c>
      <c r="D39" s="118" t="s">
        <v>240</v>
      </c>
      <c r="E39" s="118" t="s">
        <v>240</v>
      </c>
      <c r="F39" s="118" t="s">
        <v>240</v>
      </c>
      <c r="G39" s="118" t="s">
        <v>240</v>
      </c>
      <c r="H39" s="118" t="s">
        <v>240</v>
      </c>
      <c r="I39" s="118" t="s">
        <v>240</v>
      </c>
      <c r="J39" s="118" t="s">
        <v>240</v>
      </c>
      <c r="K39" s="118" t="s">
        <v>240</v>
      </c>
      <c r="L39" s="118" t="s">
        <v>240</v>
      </c>
      <c r="M39" s="118" t="s">
        <v>240</v>
      </c>
    </row>
    <row r="40" spans="2:13" x14ac:dyDescent="0.25">
      <c r="B40" s="115" t="s">
        <v>259</v>
      </c>
      <c r="C40" s="117" t="s">
        <v>240</v>
      </c>
      <c r="D40" s="117" t="s">
        <v>240</v>
      </c>
      <c r="E40" s="117" t="s">
        <v>240</v>
      </c>
      <c r="F40" s="117" t="s">
        <v>240</v>
      </c>
      <c r="G40" s="117" t="s">
        <v>240</v>
      </c>
      <c r="H40" s="117" t="s">
        <v>240</v>
      </c>
      <c r="I40" s="117" t="s">
        <v>240</v>
      </c>
      <c r="J40" s="117" t="s">
        <v>240</v>
      </c>
      <c r="K40" s="117" t="s">
        <v>240</v>
      </c>
      <c r="L40" s="117" t="s">
        <v>240</v>
      </c>
      <c r="M40" s="117" t="s">
        <v>240</v>
      </c>
    </row>
    <row r="41" spans="2:13" x14ac:dyDescent="0.25">
      <c r="B41" s="115" t="s">
        <v>260</v>
      </c>
      <c r="C41" s="118" t="s">
        <v>240</v>
      </c>
      <c r="D41" s="118" t="s">
        <v>240</v>
      </c>
      <c r="E41" s="118" t="s">
        <v>240</v>
      </c>
      <c r="F41" s="118" t="s">
        <v>240</v>
      </c>
      <c r="G41" s="118" t="s">
        <v>240</v>
      </c>
      <c r="H41" s="118" t="s">
        <v>240</v>
      </c>
      <c r="I41" s="118" t="s">
        <v>240</v>
      </c>
      <c r="J41" s="118" t="s">
        <v>240</v>
      </c>
      <c r="K41" s="118" t="s">
        <v>240</v>
      </c>
      <c r="L41" s="118" t="s">
        <v>240</v>
      </c>
      <c r="M41" s="118" t="s">
        <v>240</v>
      </c>
    </row>
    <row r="42" spans="2:13" x14ac:dyDescent="0.25">
      <c r="B42" s="115" t="s">
        <v>261</v>
      </c>
      <c r="C42" s="117" t="s">
        <v>240</v>
      </c>
      <c r="D42" s="117" t="s">
        <v>240</v>
      </c>
      <c r="E42" s="117" t="s">
        <v>240</v>
      </c>
      <c r="F42" s="117" t="s">
        <v>240</v>
      </c>
      <c r="G42" s="117" t="s">
        <v>240</v>
      </c>
      <c r="H42" s="117" t="s">
        <v>240</v>
      </c>
      <c r="I42" s="117" t="s">
        <v>240</v>
      </c>
      <c r="J42" s="117" t="s">
        <v>240</v>
      </c>
      <c r="K42" s="117" t="s">
        <v>240</v>
      </c>
      <c r="L42" s="117" t="s">
        <v>240</v>
      </c>
      <c r="M42" s="117" t="s">
        <v>240</v>
      </c>
    </row>
    <row r="43" spans="2:13" x14ac:dyDescent="0.25">
      <c r="B43" s="115" t="s">
        <v>262</v>
      </c>
      <c r="C43" s="118" t="s">
        <v>240</v>
      </c>
      <c r="D43" s="118" t="s">
        <v>240</v>
      </c>
      <c r="E43" s="118" t="s">
        <v>240</v>
      </c>
      <c r="F43" s="118" t="s">
        <v>240</v>
      </c>
      <c r="G43" s="118" t="s">
        <v>240</v>
      </c>
      <c r="H43" s="118" t="s">
        <v>240</v>
      </c>
      <c r="I43" s="118" t="s">
        <v>240</v>
      </c>
      <c r="J43" s="118" t="s">
        <v>240</v>
      </c>
      <c r="K43" s="118" t="s">
        <v>240</v>
      </c>
      <c r="L43" s="118" t="s">
        <v>240</v>
      </c>
      <c r="M43" s="118" t="s">
        <v>240</v>
      </c>
    </row>
    <row r="44" spans="2:13" x14ac:dyDescent="0.25">
      <c r="B44" s="115" t="s">
        <v>263</v>
      </c>
      <c r="C44" s="117" t="s">
        <v>240</v>
      </c>
      <c r="D44" s="117" t="s">
        <v>240</v>
      </c>
      <c r="E44" s="117" t="s">
        <v>240</v>
      </c>
      <c r="F44" s="117" t="s">
        <v>240</v>
      </c>
      <c r="G44" s="117" t="s">
        <v>240</v>
      </c>
      <c r="H44" s="117" t="s">
        <v>240</v>
      </c>
      <c r="I44" s="117" t="s">
        <v>240</v>
      </c>
      <c r="J44" s="117" t="s">
        <v>240</v>
      </c>
      <c r="K44" s="117" t="s">
        <v>240</v>
      </c>
      <c r="L44" s="117" t="s">
        <v>240</v>
      </c>
      <c r="M44" s="117" t="s">
        <v>240</v>
      </c>
    </row>
    <row r="45" spans="2:13" x14ac:dyDescent="0.25">
      <c r="B45" s="115" t="s">
        <v>264</v>
      </c>
      <c r="C45" s="118" t="s">
        <v>240</v>
      </c>
      <c r="D45" s="118" t="s">
        <v>240</v>
      </c>
      <c r="E45" s="118" t="s">
        <v>240</v>
      </c>
      <c r="F45" s="118" t="s">
        <v>240</v>
      </c>
      <c r="G45" s="118" t="s">
        <v>240</v>
      </c>
      <c r="H45" s="118" t="s">
        <v>240</v>
      </c>
      <c r="I45" s="118" t="s">
        <v>240</v>
      </c>
      <c r="J45" s="118" t="s">
        <v>240</v>
      </c>
      <c r="K45" s="118" t="s">
        <v>240</v>
      </c>
      <c r="L45" s="118" t="s">
        <v>240</v>
      </c>
      <c r="M45" s="118" t="s">
        <v>240</v>
      </c>
    </row>
    <row r="46" spans="2:13" x14ac:dyDescent="0.25">
      <c r="B46" s="115" t="s">
        <v>265</v>
      </c>
      <c r="C46" s="117" t="s">
        <v>240</v>
      </c>
      <c r="D46" s="117" t="s">
        <v>240</v>
      </c>
      <c r="E46" s="117" t="s">
        <v>240</v>
      </c>
      <c r="F46" s="117" t="s">
        <v>240</v>
      </c>
      <c r="G46" s="117" t="s">
        <v>240</v>
      </c>
      <c r="H46" s="117" t="s">
        <v>240</v>
      </c>
      <c r="I46" s="117" t="s">
        <v>240</v>
      </c>
      <c r="J46" s="117" t="s">
        <v>240</v>
      </c>
      <c r="K46" s="117" t="s">
        <v>240</v>
      </c>
      <c r="L46" s="117" t="s">
        <v>240</v>
      </c>
      <c r="M46" s="117" t="s">
        <v>240</v>
      </c>
    </row>
    <row r="47" spans="2:13" x14ac:dyDescent="0.25">
      <c r="B47" s="115" t="s">
        <v>266</v>
      </c>
      <c r="C47" s="118" t="s">
        <v>240</v>
      </c>
      <c r="D47" s="118" t="s">
        <v>240</v>
      </c>
      <c r="E47" s="118" t="s">
        <v>240</v>
      </c>
      <c r="F47" s="118" t="s">
        <v>240</v>
      </c>
      <c r="G47" s="118" t="s">
        <v>240</v>
      </c>
      <c r="H47" s="118" t="s">
        <v>240</v>
      </c>
      <c r="I47" s="118" t="s">
        <v>240</v>
      </c>
      <c r="J47" s="118" t="s">
        <v>240</v>
      </c>
      <c r="K47" s="118" t="s">
        <v>240</v>
      </c>
      <c r="L47" s="118" t="s">
        <v>240</v>
      </c>
      <c r="M47" s="118" t="s">
        <v>240</v>
      </c>
    </row>
    <row r="48" spans="2:13" x14ac:dyDescent="0.25">
      <c r="B48" s="115" t="s">
        <v>267</v>
      </c>
      <c r="C48" s="117" t="s">
        <v>240</v>
      </c>
      <c r="D48" s="117" t="s">
        <v>240</v>
      </c>
      <c r="E48" s="117" t="s">
        <v>240</v>
      </c>
      <c r="F48" s="117" t="s">
        <v>240</v>
      </c>
      <c r="G48" s="117" t="s">
        <v>240</v>
      </c>
      <c r="H48" s="117" t="s">
        <v>240</v>
      </c>
      <c r="I48" s="117" t="s">
        <v>240</v>
      </c>
      <c r="J48" s="117" t="s">
        <v>240</v>
      </c>
      <c r="K48" s="117" t="s">
        <v>240</v>
      </c>
      <c r="L48" s="117" t="s">
        <v>240</v>
      </c>
      <c r="M48" s="117" t="s">
        <v>240</v>
      </c>
    </row>
    <row r="50" spans="1:13" x14ac:dyDescent="0.25">
      <c r="A50" s="121" t="s">
        <v>218</v>
      </c>
      <c r="B50" s="111" t="s">
        <v>57</v>
      </c>
      <c r="D50" s="120"/>
      <c r="E50" s="120"/>
      <c r="F50" s="120"/>
      <c r="G50" s="120"/>
      <c r="H50" s="120"/>
      <c r="I50" s="120"/>
      <c r="J50" s="120"/>
      <c r="K50" s="120"/>
      <c r="L50" s="120"/>
    </row>
    <row r="51" spans="1:13" x14ac:dyDescent="0.25">
      <c r="A51" s="121" t="s">
        <v>222</v>
      </c>
      <c r="B51" s="111" t="s">
        <v>223</v>
      </c>
      <c r="D51" s="120"/>
      <c r="E51" s="120"/>
      <c r="F51" s="120"/>
      <c r="G51" s="120"/>
      <c r="H51" s="120"/>
      <c r="I51" s="120"/>
      <c r="J51" s="120"/>
      <c r="K51" s="120"/>
      <c r="L51" s="120"/>
    </row>
    <row r="52" spans="1:13" x14ac:dyDescent="0.25">
      <c r="A52" s="121" t="s">
        <v>221</v>
      </c>
      <c r="B52" s="111" t="s">
        <v>268</v>
      </c>
      <c r="D52" s="120"/>
      <c r="E52" s="120"/>
      <c r="F52" s="120"/>
      <c r="G52" s="120"/>
      <c r="H52" s="120"/>
      <c r="I52" s="120"/>
      <c r="J52" s="120"/>
      <c r="K52" s="120"/>
      <c r="L52" s="120"/>
    </row>
    <row r="53" spans="1:13" x14ac:dyDescent="0.25">
      <c r="A53" s="121" t="s">
        <v>219</v>
      </c>
      <c r="B53" s="111" t="s">
        <v>485</v>
      </c>
      <c r="D53" s="120"/>
      <c r="E53" s="120"/>
      <c r="F53" s="120"/>
      <c r="G53" s="120"/>
      <c r="H53" s="120"/>
      <c r="I53" s="120"/>
      <c r="J53" s="120"/>
      <c r="K53" s="120"/>
      <c r="L53" s="120"/>
    </row>
    <row r="55" spans="1:13" x14ac:dyDescent="0.25">
      <c r="B55" s="113" t="s">
        <v>224</v>
      </c>
      <c r="C55" s="112" t="s">
        <v>225</v>
      </c>
      <c r="D55" s="112" t="s">
        <v>226</v>
      </c>
      <c r="E55" s="112" t="s">
        <v>227</v>
      </c>
      <c r="F55" s="112" t="s">
        <v>228</v>
      </c>
      <c r="G55" s="112" t="s">
        <v>229</v>
      </c>
      <c r="H55" s="112" t="s">
        <v>230</v>
      </c>
      <c r="I55" s="112" t="s">
        <v>231</v>
      </c>
      <c r="J55" s="112" t="s">
        <v>232</v>
      </c>
      <c r="K55" s="112" t="s">
        <v>233</v>
      </c>
      <c r="L55" s="112" t="s">
        <v>234</v>
      </c>
      <c r="M55" s="112" t="s">
        <v>235</v>
      </c>
    </row>
    <row r="56" spans="1:13" x14ac:dyDescent="0.25">
      <c r="B56" s="114" t="s">
        <v>237</v>
      </c>
      <c r="C56" s="116" t="s">
        <v>238</v>
      </c>
      <c r="D56" s="116" t="s">
        <v>238</v>
      </c>
      <c r="E56" s="116" t="s">
        <v>238</v>
      </c>
      <c r="F56" s="116" t="s">
        <v>238</v>
      </c>
      <c r="G56" s="116" t="s">
        <v>238</v>
      </c>
      <c r="H56" s="116" t="s">
        <v>238</v>
      </c>
      <c r="I56" s="116" t="s">
        <v>238</v>
      </c>
      <c r="J56" s="116" t="s">
        <v>238</v>
      </c>
      <c r="K56" s="116" t="s">
        <v>238</v>
      </c>
      <c r="L56" s="116" t="s">
        <v>238</v>
      </c>
      <c r="M56" s="116" t="s">
        <v>238</v>
      </c>
    </row>
    <row r="57" spans="1:13" x14ac:dyDescent="0.25">
      <c r="B57" s="115" t="s">
        <v>239</v>
      </c>
      <c r="C57" s="119">
        <v>1.49</v>
      </c>
      <c r="D57" s="119">
        <v>1.4370000000000001</v>
      </c>
      <c r="E57" s="119">
        <v>1.29</v>
      </c>
      <c r="F57" s="119">
        <v>1.347</v>
      </c>
      <c r="G57" s="119">
        <v>1.3460000000000001</v>
      </c>
      <c r="H57" s="119">
        <v>1.39</v>
      </c>
      <c r="I57" s="119">
        <v>1.4039999999999999</v>
      </c>
      <c r="J57" s="119">
        <v>1.458</v>
      </c>
      <c r="K57" s="119">
        <v>1.4650000000000001</v>
      </c>
      <c r="L57" s="119">
        <v>1.351</v>
      </c>
      <c r="M57" s="118" t="s">
        <v>240</v>
      </c>
    </row>
    <row r="58" spans="1:13" x14ac:dyDescent="0.25">
      <c r="B58" s="115" t="s">
        <v>241</v>
      </c>
      <c r="C58" s="122">
        <v>0.374</v>
      </c>
      <c r="D58" s="122">
        <v>1.0229999999999999</v>
      </c>
      <c r="E58" s="122">
        <v>0.81299999999999994</v>
      </c>
      <c r="F58" s="122">
        <v>-0.67500000000000004</v>
      </c>
      <c r="G58" s="122">
        <v>0.17499999999999999</v>
      </c>
      <c r="H58" s="122">
        <v>0.51400000000000001</v>
      </c>
      <c r="I58" s="122">
        <v>0.108</v>
      </c>
      <c r="J58" s="122">
        <v>-0.5</v>
      </c>
      <c r="K58" s="117" t="s">
        <v>240</v>
      </c>
      <c r="L58" s="117" t="s">
        <v>240</v>
      </c>
      <c r="M58" s="117" t="s">
        <v>240</v>
      </c>
    </row>
    <row r="59" spans="1:13" x14ac:dyDescent="0.25">
      <c r="B59" s="115" t="s">
        <v>242</v>
      </c>
      <c r="C59" s="118" t="s">
        <v>240</v>
      </c>
      <c r="D59" s="118" t="s">
        <v>240</v>
      </c>
      <c r="E59" s="118" t="s">
        <v>240</v>
      </c>
      <c r="F59" s="118" t="s">
        <v>240</v>
      </c>
      <c r="G59" s="118" t="s">
        <v>240</v>
      </c>
      <c r="H59" s="118" t="s">
        <v>240</v>
      </c>
      <c r="I59" s="118" t="s">
        <v>240</v>
      </c>
      <c r="J59" s="118" t="s">
        <v>240</v>
      </c>
      <c r="K59" s="118" t="s">
        <v>240</v>
      </c>
      <c r="L59" s="118" t="s">
        <v>240</v>
      </c>
      <c r="M59" s="118" t="s">
        <v>240</v>
      </c>
    </row>
    <row r="60" spans="1:13" x14ac:dyDescent="0.25">
      <c r="B60" s="115" t="s">
        <v>243</v>
      </c>
      <c r="C60" s="117" t="s">
        <v>240</v>
      </c>
      <c r="D60" s="117" t="s">
        <v>240</v>
      </c>
      <c r="E60" s="117" t="s">
        <v>240</v>
      </c>
      <c r="F60" s="117" t="s">
        <v>240</v>
      </c>
      <c r="G60" s="117" t="s">
        <v>240</v>
      </c>
      <c r="H60" s="117" t="s">
        <v>240</v>
      </c>
      <c r="I60" s="117" t="s">
        <v>240</v>
      </c>
      <c r="J60" s="117" t="s">
        <v>240</v>
      </c>
      <c r="K60" s="117" t="s">
        <v>240</v>
      </c>
      <c r="L60" s="117" t="s">
        <v>240</v>
      </c>
      <c r="M60" s="117" t="s">
        <v>240</v>
      </c>
    </row>
    <row r="61" spans="1:13" x14ac:dyDescent="0.25">
      <c r="B61" s="115" t="s">
        <v>244</v>
      </c>
      <c r="C61" s="119">
        <v>1.3680000000000001</v>
      </c>
      <c r="D61" s="119">
        <v>1.45</v>
      </c>
      <c r="E61" s="119">
        <v>1.3919999999999999</v>
      </c>
      <c r="F61" s="119">
        <v>1.4810000000000001</v>
      </c>
      <c r="G61" s="119">
        <v>1.546</v>
      </c>
      <c r="H61" s="119">
        <v>1.546</v>
      </c>
      <c r="I61" s="119">
        <v>1.6419999999999999</v>
      </c>
      <c r="J61" s="119">
        <v>1.6180000000000001</v>
      </c>
      <c r="K61" s="119">
        <v>1.446</v>
      </c>
      <c r="L61" s="118" t="s">
        <v>240</v>
      </c>
      <c r="M61" s="118" t="s">
        <v>240</v>
      </c>
    </row>
    <row r="62" spans="1:13" x14ac:dyDescent="0.25">
      <c r="B62" s="115" t="s">
        <v>307</v>
      </c>
      <c r="C62" s="122">
        <v>1.5569999999999999</v>
      </c>
      <c r="D62" s="122">
        <v>1.9530000000000001</v>
      </c>
      <c r="E62" s="122">
        <v>1.681</v>
      </c>
      <c r="F62" s="122">
        <v>1.661</v>
      </c>
      <c r="G62" s="122">
        <v>1.6970000000000001</v>
      </c>
      <c r="H62" s="122">
        <v>1.635</v>
      </c>
      <c r="I62" s="122">
        <v>2.0990000000000002</v>
      </c>
      <c r="J62" s="122">
        <v>1.8979999999999999</v>
      </c>
      <c r="K62" s="122">
        <v>2.258</v>
      </c>
      <c r="L62" s="117" t="s">
        <v>240</v>
      </c>
      <c r="M62" s="117" t="s">
        <v>240</v>
      </c>
    </row>
    <row r="63" spans="1:13" x14ac:dyDescent="0.25">
      <c r="B63" s="115" t="s">
        <v>246</v>
      </c>
      <c r="C63" s="119">
        <v>1.306</v>
      </c>
      <c r="D63" s="119">
        <v>1.7929999999999999</v>
      </c>
      <c r="E63" s="119">
        <v>1.5640000000000001</v>
      </c>
      <c r="F63" s="119">
        <v>1.3979999999999999</v>
      </c>
      <c r="G63" s="119">
        <v>0.89</v>
      </c>
      <c r="H63" s="119">
        <v>1.575</v>
      </c>
      <c r="I63" s="119">
        <v>1.72</v>
      </c>
      <c r="J63" s="119">
        <v>1.986</v>
      </c>
      <c r="K63" s="119">
        <v>2.6360000000000001</v>
      </c>
      <c r="L63" s="119">
        <v>1.7529999999999999</v>
      </c>
      <c r="M63" s="118" t="s">
        <v>240</v>
      </c>
    </row>
    <row r="64" spans="1:13" x14ac:dyDescent="0.25">
      <c r="B64" s="115" t="s">
        <v>247</v>
      </c>
      <c r="C64" s="117" t="s">
        <v>240</v>
      </c>
      <c r="D64" s="117" t="s">
        <v>240</v>
      </c>
      <c r="E64" s="117" t="s">
        <v>240</v>
      </c>
      <c r="F64" s="117" t="s">
        <v>240</v>
      </c>
      <c r="G64" s="117" t="s">
        <v>240</v>
      </c>
      <c r="H64" s="117" t="s">
        <v>240</v>
      </c>
      <c r="I64" s="117" t="s">
        <v>240</v>
      </c>
      <c r="J64" s="117" t="s">
        <v>240</v>
      </c>
      <c r="K64" s="117" t="s">
        <v>240</v>
      </c>
      <c r="L64" s="117" t="s">
        <v>240</v>
      </c>
      <c r="M64" s="117" t="s">
        <v>240</v>
      </c>
    </row>
    <row r="65" spans="2:13" x14ac:dyDescent="0.25">
      <c r="B65" s="115" t="s">
        <v>248</v>
      </c>
      <c r="C65" s="118" t="s">
        <v>240</v>
      </c>
      <c r="D65" s="118" t="s">
        <v>240</v>
      </c>
      <c r="E65" s="118" t="s">
        <v>240</v>
      </c>
      <c r="F65" s="118" t="s">
        <v>240</v>
      </c>
      <c r="G65" s="118" t="s">
        <v>240</v>
      </c>
      <c r="H65" s="118" t="s">
        <v>240</v>
      </c>
      <c r="I65" s="118" t="s">
        <v>240</v>
      </c>
      <c r="J65" s="118" t="s">
        <v>240</v>
      </c>
      <c r="K65" s="118" t="s">
        <v>240</v>
      </c>
      <c r="L65" s="118" t="s">
        <v>240</v>
      </c>
      <c r="M65" s="118" t="s">
        <v>240</v>
      </c>
    </row>
    <row r="66" spans="2:13" x14ac:dyDescent="0.25">
      <c r="B66" s="115" t="s">
        <v>249</v>
      </c>
      <c r="C66" s="117" t="s">
        <v>240</v>
      </c>
      <c r="D66" s="117" t="s">
        <v>240</v>
      </c>
      <c r="E66" s="117" t="s">
        <v>240</v>
      </c>
      <c r="F66" s="117" t="s">
        <v>240</v>
      </c>
      <c r="G66" s="117" t="s">
        <v>240</v>
      </c>
      <c r="H66" s="117" t="s">
        <v>240</v>
      </c>
      <c r="I66" s="117" t="s">
        <v>240</v>
      </c>
      <c r="J66" s="117" t="s">
        <v>240</v>
      </c>
      <c r="K66" s="117" t="s">
        <v>240</v>
      </c>
      <c r="L66" s="117" t="s">
        <v>240</v>
      </c>
      <c r="M66" s="117" t="s">
        <v>240</v>
      </c>
    </row>
    <row r="67" spans="2:13" x14ac:dyDescent="0.25">
      <c r="B67" s="115" t="s">
        <v>250</v>
      </c>
      <c r="C67" s="119">
        <v>1.2789999999999999</v>
      </c>
      <c r="D67" s="119">
        <v>1.29</v>
      </c>
      <c r="E67" s="119">
        <v>1.1299999999999999</v>
      </c>
      <c r="F67" s="119">
        <v>1.1439999999999999</v>
      </c>
      <c r="G67" s="119">
        <v>1.3049999999999999</v>
      </c>
      <c r="H67" s="119">
        <v>1.1499999999999999</v>
      </c>
      <c r="I67" s="119">
        <v>1.24</v>
      </c>
      <c r="J67" s="119">
        <v>1.35</v>
      </c>
      <c r="K67" s="119">
        <v>1.536</v>
      </c>
      <c r="L67" s="119">
        <v>1.292</v>
      </c>
      <c r="M67" s="118" t="s">
        <v>240</v>
      </c>
    </row>
    <row r="68" spans="2:13" x14ac:dyDescent="0.25">
      <c r="B68" s="115" t="s">
        <v>251</v>
      </c>
      <c r="C68" s="117" t="s">
        <v>240</v>
      </c>
      <c r="D68" s="117" t="s">
        <v>240</v>
      </c>
      <c r="E68" s="117" t="s">
        <v>240</v>
      </c>
      <c r="F68" s="117" t="s">
        <v>240</v>
      </c>
      <c r="G68" s="117" t="s">
        <v>240</v>
      </c>
      <c r="H68" s="117" t="s">
        <v>240</v>
      </c>
      <c r="I68" s="117" t="s">
        <v>240</v>
      </c>
      <c r="J68" s="117" t="s">
        <v>240</v>
      </c>
      <c r="K68" s="117" t="s">
        <v>240</v>
      </c>
      <c r="L68" s="117" t="s">
        <v>240</v>
      </c>
      <c r="M68" s="117" t="s">
        <v>240</v>
      </c>
    </row>
    <row r="69" spans="2:13" x14ac:dyDescent="0.25">
      <c r="B69" s="115" t="s">
        <v>252</v>
      </c>
      <c r="C69" s="119">
        <v>2.9420000000000002</v>
      </c>
      <c r="D69" s="119">
        <v>2.7240000000000002</v>
      </c>
      <c r="E69" s="119">
        <v>2.1219999999999999</v>
      </c>
      <c r="F69" s="119">
        <v>2.3010000000000002</v>
      </c>
      <c r="G69" s="119">
        <v>2.5990000000000002</v>
      </c>
      <c r="H69" s="119">
        <v>2.8</v>
      </c>
      <c r="I69" s="119">
        <v>2.8109999999999999</v>
      </c>
      <c r="J69" s="119">
        <v>3.028</v>
      </c>
      <c r="K69" s="119">
        <v>3.3370000000000002</v>
      </c>
      <c r="L69" s="119">
        <v>2.65</v>
      </c>
      <c r="M69" s="119">
        <v>1.712</v>
      </c>
    </row>
    <row r="70" spans="2:13" x14ac:dyDescent="0.25">
      <c r="B70" s="115" t="s">
        <v>253</v>
      </c>
      <c r="C70" s="117" t="s">
        <v>240</v>
      </c>
      <c r="D70" s="117" t="s">
        <v>240</v>
      </c>
      <c r="E70" s="117" t="s">
        <v>240</v>
      </c>
      <c r="F70" s="117" t="s">
        <v>240</v>
      </c>
      <c r="G70" s="117" t="s">
        <v>240</v>
      </c>
      <c r="H70" s="117" t="s">
        <v>240</v>
      </c>
      <c r="I70" s="117" t="s">
        <v>240</v>
      </c>
      <c r="J70" s="117" t="s">
        <v>240</v>
      </c>
      <c r="K70" s="117" t="s">
        <v>240</v>
      </c>
      <c r="L70" s="117" t="s">
        <v>240</v>
      </c>
      <c r="M70" s="117" t="s">
        <v>240</v>
      </c>
    </row>
    <row r="71" spans="2:13" x14ac:dyDescent="0.25">
      <c r="B71" s="115" t="s">
        <v>254</v>
      </c>
      <c r="C71" s="119">
        <v>-4.0000000000000001E-3</v>
      </c>
      <c r="D71" s="119">
        <v>0.41399999999999998</v>
      </c>
      <c r="E71" s="119">
        <v>-0.26800000000000002</v>
      </c>
      <c r="F71" s="118" t="s">
        <v>240</v>
      </c>
      <c r="G71" s="118" t="s">
        <v>240</v>
      </c>
      <c r="H71" s="118" t="s">
        <v>240</v>
      </c>
      <c r="I71" s="118" t="s">
        <v>240</v>
      </c>
      <c r="J71" s="118" t="s">
        <v>240</v>
      </c>
      <c r="K71" s="118" t="s">
        <v>240</v>
      </c>
      <c r="L71" s="118" t="s">
        <v>240</v>
      </c>
      <c r="M71" s="118" t="s">
        <v>240</v>
      </c>
    </row>
    <row r="72" spans="2:13" x14ac:dyDescent="0.25">
      <c r="B72" s="115" t="s">
        <v>255</v>
      </c>
      <c r="C72" s="122">
        <v>0.58799999999999997</v>
      </c>
      <c r="D72" s="122">
        <v>0.874</v>
      </c>
      <c r="E72" s="122">
        <v>0.64700000000000002</v>
      </c>
      <c r="F72" s="122">
        <v>0.77500000000000002</v>
      </c>
      <c r="G72" s="122">
        <v>0.90200000000000002</v>
      </c>
      <c r="H72" s="122">
        <v>0.86499999999999999</v>
      </c>
      <c r="I72" s="122">
        <v>1.018</v>
      </c>
      <c r="J72" s="122">
        <v>1.0049999999999999</v>
      </c>
      <c r="K72" s="122">
        <v>1.224</v>
      </c>
      <c r="L72" s="122">
        <v>1.026</v>
      </c>
      <c r="M72" s="117" t="s">
        <v>240</v>
      </c>
    </row>
    <row r="73" spans="2:13" x14ac:dyDescent="0.25">
      <c r="B73" s="115" t="s">
        <v>256</v>
      </c>
      <c r="C73" s="119">
        <v>6.0720000000000001</v>
      </c>
      <c r="D73" s="119">
        <v>7.2859999999999996</v>
      </c>
      <c r="E73" s="119">
        <v>3.1259999999999999</v>
      </c>
      <c r="F73" s="119">
        <v>3.8159999999999998</v>
      </c>
      <c r="G73" s="119">
        <v>4.0599999999999996</v>
      </c>
      <c r="H73" s="119">
        <v>3.6850000000000001</v>
      </c>
      <c r="I73" s="119">
        <v>3.931</v>
      </c>
      <c r="J73" s="119">
        <v>4.5369999999999999</v>
      </c>
      <c r="K73" s="119">
        <v>4.1580000000000004</v>
      </c>
      <c r="L73" s="119">
        <v>3.766</v>
      </c>
      <c r="M73" s="119">
        <v>3.734</v>
      </c>
    </row>
    <row r="74" spans="2:13" x14ac:dyDescent="0.25">
      <c r="B74" s="115" t="s">
        <v>257</v>
      </c>
      <c r="C74" s="117" t="s">
        <v>240</v>
      </c>
      <c r="D74" s="117" t="s">
        <v>240</v>
      </c>
      <c r="E74" s="117" t="s">
        <v>240</v>
      </c>
      <c r="F74" s="117" t="s">
        <v>240</v>
      </c>
      <c r="G74" s="117" t="s">
        <v>240</v>
      </c>
      <c r="H74" s="117" t="s">
        <v>240</v>
      </c>
      <c r="I74" s="117" t="s">
        <v>240</v>
      </c>
      <c r="J74" s="117" t="s">
        <v>240</v>
      </c>
      <c r="K74" s="117" t="s">
        <v>240</v>
      </c>
      <c r="L74" s="117" t="s">
        <v>240</v>
      </c>
      <c r="M74" s="117" t="s">
        <v>240</v>
      </c>
    </row>
    <row r="75" spans="2:13" x14ac:dyDescent="0.25">
      <c r="B75" s="115" t="s">
        <v>258</v>
      </c>
      <c r="C75" s="119">
        <v>2.9239999999999999</v>
      </c>
      <c r="D75" s="119">
        <v>2.952</v>
      </c>
      <c r="E75" s="119">
        <v>1.369</v>
      </c>
      <c r="F75" s="119">
        <v>1.5489999999999999</v>
      </c>
      <c r="G75" s="119">
        <v>-1.6859999999999999</v>
      </c>
      <c r="H75" s="119">
        <v>1.78</v>
      </c>
      <c r="I75" s="119">
        <v>1.514</v>
      </c>
      <c r="J75" s="119">
        <v>1.8520000000000001</v>
      </c>
      <c r="K75" s="119">
        <v>1.06</v>
      </c>
      <c r="L75" s="119">
        <v>1.3620000000000001</v>
      </c>
      <c r="M75" s="118" t="s">
        <v>240</v>
      </c>
    </row>
    <row r="76" spans="2:13" x14ac:dyDescent="0.25">
      <c r="B76" s="115" t="s">
        <v>259</v>
      </c>
      <c r="C76" s="122">
        <v>1.9330000000000001</v>
      </c>
      <c r="D76" s="117" t="s">
        <v>240</v>
      </c>
      <c r="E76" s="122">
        <v>1.06</v>
      </c>
      <c r="F76" s="117" t="s">
        <v>240</v>
      </c>
      <c r="G76" s="122">
        <v>1.2989999999999999</v>
      </c>
      <c r="H76" s="117" t="s">
        <v>240</v>
      </c>
      <c r="I76" s="122">
        <v>1.7010000000000001</v>
      </c>
      <c r="J76" s="122">
        <v>1.425</v>
      </c>
      <c r="K76" s="122">
        <v>1.3</v>
      </c>
      <c r="L76" s="117" t="s">
        <v>240</v>
      </c>
      <c r="M76" s="117" t="s">
        <v>240</v>
      </c>
    </row>
    <row r="77" spans="2:13" x14ac:dyDescent="0.25">
      <c r="B77" s="115" t="s">
        <v>260</v>
      </c>
      <c r="C77" s="119">
        <v>3.2309999999999999</v>
      </c>
      <c r="D77" s="119">
        <v>3.5950000000000002</v>
      </c>
      <c r="E77" s="119">
        <v>3.363</v>
      </c>
      <c r="F77" s="119">
        <v>3.1120000000000001</v>
      </c>
      <c r="G77" s="119">
        <v>2.8439999999999999</v>
      </c>
      <c r="H77" s="119">
        <v>2.9569999999999999</v>
      </c>
      <c r="I77" s="119">
        <v>3.0590000000000002</v>
      </c>
      <c r="J77" s="119">
        <v>3.22</v>
      </c>
      <c r="K77" s="118" t="s">
        <v>240</v>
      </c>
      <c r="L77" s="118" t="s">
        <v>240</v>
      </c>
      <c r="M77" s="118" t="s">
        <v>240</v>
      </c>
    </row>
    <row r="78" spans="2:13" x14ac:dyDescent="0.25">
      <c r="B78" s="115" t="s">
        <v>261</v>
      </c>
      <c r="C78" s="117" t="s">
        <v>240</v>
      </c>
      <c r="D78" s="117" t="s">
        <v>240</v>
      </c>
      <c r="E78" s="117" t="s">
        <v>240</v>
      </c>
      <c r="F78" s="117" t="s">
        <v>240</v>
      </c>
      <c r="G78" s="117" t="s">
        <v>240</v>
      </c>
      <c r="H78" s="117" t="s">
        <v>240</v>
      </c>
      <c r="I78" s="117" t="s">
        <v>240</v>
      </c>
      <c r="J78" s="117" t="s">
        <v>240</v>
      </c>
      <c r="K78" s="117" t="s">
        <v>240</v>
      </c>
      <c r="L78" s="117" t="s">
        <v>240</v>
      </c>
      <c r="M78" s="117" t="s">
        <v>240</v>
      </c>
    </row>
    <row r="79" spans="2:13" x14ac:dyDescent="0.25">
      <c r="B79" s="115" t="s">
        <v>262</v>
      </c>
      <c r="C79" s="119">
        <v>0.91100000000000003</v>
      </c>
      <c r="D79" s="119">
        <v>0.66900000000000004</v>
      </c>
      <c r="E79" s="119">
        <v>0.32600000000000001</v>
      </c>
      <c r="F79" s="119">
        <v>0.81599999999999995</v>
      </c>
      <c r="G79" s="119">
        <v>0.747</v>
      </c>
      <c r="H79" s="119">
        <v>1.1459999999999999</v>
      </c>
      <c r="I79" s="119">
        <v>1.137</v>
      </c>
      <c r="J79" s="119">
        <v>1.2749999999999999</v>
      </c>
      <c r="K79" s="119">
        <v>1.147</v>
      </c>
      <c r="L79" s="119">
        <v>1.1890000000000001</v>
      </c>
      <c r="M79" s="118" t="s">
        <v>240</v>
      </c>
    </row>
    <row r="80" spans="2:13" x14ac:dyDescent="0.25">
      <c r="B80" s="115" t="s">
        <v>263</v>
      </c>
      <c r="C80" s="122">
        <v>0.42799999999999999</v>
      </c>
      <c r="D80" s="122">
        <v>0.64100000000000001</v>
      </c>
      <c r="E80" s="122">
        <v>0.46500000000000002</v>
      </c>
      <c r="F80" s="122">
        <v>0.495</v>
      </c>
      <c r="G80" s="122">
        <v>0.58799999999999997</v>
      </c>
      <c r="H80" s="122">
        <v>0.76300000000000001</v>
      </c>
      <c r="I80" s="122">
        <v>0.88</v>
      </c>
      <c r="J80" s="122">
        <v>0.98499999999999999</v>
      </c>
      <c r="K80" s="122">
        <v>1.1060000000000001</v>
      </c>
      <c r="L80" s="122">
        <v>0.99399999999999999</v>
      </c>
      <c r="M80" s="117" t="s">
        <v>240</v>
      </c>
    </row>
    <row r="81" spans="1:13" x14ac:dyDescent="0.25">
      <c r="B81" s="115" t="s">
        <v>264</v>
      </c>
      <c r="C81" s="118" t="s">
        <v>240</v>
      </c>
      <c r="D81" s="118" t="s">
        <v>240</v>
      </c>
      <c r="E81" s="118" t="s">
        <v>240</v>
      </c>
      <c r="F81" s="118" t="s">
        <v>240</v>
      </c>
      <c r="G81" s="118" t="s">
        <v>240</v>
      </c>
      <c r="H81" s="118" t="s">
        <v>240</v>
      </c>
      <c r="I81" s="118" t="s">
        <v>240</v>
      </c>
      <c r="J81" s="118" t="s">
        <v>240</v>
      </c>
      <c r="K81" s="118" t="s">
        <v>240</v>
      </c>
      <c r="L81" s="118" t="s">
        <v>240</v>
      </c>
      <c r="M81" s="118" t="s">
        <v>240</v>
      </c>
    </row>
    <row r="82" spans="1:13" x14ac:dyDescent="0.25">
      <c r="B82" s="115" t="s">
        <v>265</v>
      </c>
      <c r="C82" s="117" t="s">
        <v>240</v>
      </c>
      <c r="D82" s="117" t="s">
        <v>240</v>
      </c>
      <c r="E82" s="117" t="s">
        <v>240</v>
      </c>
      <c r="F82" s="117" t="s">
        <v>240</v>
      </c>
      <c r="G82" s="117" t="s">
        <v>240</v>
      </c>
      <c r="H82" s="117" t="s">
        <v>240</v>
      </c>
      <c r="I82" s="117" t="s">
        <v>240</v>
      </c>
      <c r="J82" s="117" t="s">
        <v>240</v>
      </c>
      <c r="K82" s="117" t="s">
        <v>240</v>
      </c>
      <c r="L82" s="117" t="s">
        <v>240</v>
      </c>
      <c r="M82" s="117" t="s">
        <v>240</v>
      </c>
    </row>
    <row r="83" spans="1:13" x14ac:dyDescent="0.25">
      <c r="B83" s="115" t="s">
        <v>266</v>
      </c>
      <c r="C83" s="118" t="s">
        <v>240</v>
      </c>
      <c r="D83" s="118" t="s">
        <v>240</v>
      </c>
      <c r="E83" s="118" t="s">
        <v>240</v>
      </c>
      <c r="F83" s="118" t="s">
        <v>240</v>
      </c>
      <c r="G83" s="118" t="s">
        <v>240</v>
      </c>
      <c r="H83" s="118" t="s">
        <v>240</v>
      </c>
      <c r="I83" s="118" t="s">
        <v>240</v>
      </c>
      <c r="J83" s="118" t="s">
        <v>240</v>
      </c>
      <c r="K83" s="118" t="s">
        <v>240</v>
      </c>
      <c r="L83" s="118" t="s">
        <v>240</v>
      </c>
      <c r="M83" s="118" t="s">
        <v>240</v>
      </c>
    </row>
    <row r="84" spans="1:13" x14ac:dyDescent="0.25">
      <c r="B84" s="115" t="s">
        <v>267</v>
      </c>
      <c r="C84" s="117" t="s">
        <v>240</v>
      </c>
      <c r="D84" s="117" t="s">
        <v>240</v>
      </c>
      <c r="E84" s="117" t="s">
        <v>240</v>
      </c>
      <c r="F84" s="117" t="s">
        <v>240</v>
      </c>
      <c r="G84" s="117" t="s">
        <v>240</v>
      </c>
      <c r="H84" s="117" t="s">
        <v>240</v>
      </c>
      <c r="I84" s="117" t="s">
        <v>240</v>
      </c>
      <c r="J84" s="117" t="s">
        <v>240</v>
      </c>
      <c r="K84" s="117" t="s">
        <v>240</v>
      </c>
      <c r="L84" s="117" t="s">
        <v>240</v>
      </c>
      <c r="M84" s="117" t="s">
        <v>240</v>
      </c>
    </row>
    <row r="86" spans="1:13" x14ac:dyDescent="0.25">
      <c r="A86" s="121" t="s">
        <v>218</v>
      </c>
      <c r="B86" s="111" t="s">
        <v>57</v>
      </c>
      <c r="D86" s="120"/>
      <c r="E86" s="120"/>
      <c r="F86" s="120"/>
      <c r="G86" s="120"/>
      <c r="H86" s="120"/>
      <c r="I86" s="120"/>
      <c r="J86" s="120"/>
      <c r="K86" s="120"/>
      <c r="L86" s="120"/>
    </row>
    <row r="87" spans="1:13" x14ac:dyDescent="0.25">
      <c r="A87" s="121" t="s">
        <v>222</v>
      </c>
      <c r="B87" s="111" t="s">
        <v>223</v>
      </c>
      <c r="D87" s="120"/>
      <c r="E87" s="120"/>
      <c r="F87" s="120"/>
      <c r="G87" s="120"/>
      <c r="H87" s="120"/>
      <c r="I87" s="120"/>
      <c r="J87" s="120"/>
      <c r="K87" s="120"/>
      <c r="L87" s="120"/>
    </row>
    <row r="88" spans="1:13" x14ac:dyDescent="0.25">
      <c r="A88" s="121" t="s">
        <v>221</v>
      </c>
      <c r="B88" s="111" t="s">
        <v>60</v>
      </c>
      <c r="D88" s="120"/>
      <c r="E88" s="120"/>
      <c r="F88" s="120"/>
      <c r="G88" s="120"/>
      <c r="H88" s="120"/>
      <c r="I88" s="120"/>
      <c r="J88" s="120"/>
      <c r="K88" s="120"/>
      <c r="L88" s="120"/>
    </row>
    <row r="89" spans="1:13" x14ac:dyDescent="0.25">
      <c r="A89" s="121" t="s">
        <v>219</v>
      </c>
      <c r="B89" s="111" t="s">
        <v>485</v>
      </c>
      <c r="D89" s="120"/>
      <c r="E89" s="120"/>
      <c r="F89" s="120"/>
      <c r="G89" s="120"/>
      <c r="H89" s="120"/>
      <c r="I89" s="120"/>
      <c r="J89" s="120"/>
      <c r="K89" s="120"/>
      <c r="L89" s="120"/>
    </row>
    <row r="91" spans="1:13" x14ac:dyDescent="0.25">
      <c r="B91" s="113" t="s">
        <v>224</v>
      </c>
      <c r="C91" s="112" t="s">
        <v>225</v>
      </c>
      <c r="D91" s="112" t="s">
        <v>226</v>
      </c>
      <c r="E91" s="112" t="s">
        <v>227</v>
      </c>
      <c r="F91" s="112" t="s">
        <v>228</v>
      </c>
      <c r="G91" s="112" t="s">
        <v>229</v>
      </c>
      <c r="H91" s="112" t="s">
        <v>230</v>
      </c>
      <c r="I91" s="112" t="s">
        <v>231</v>
      </c>
      <c r="J91" s="112" t="s">
        <v>232</v>
      </c>
      <c r="K91" s="112" t="s">
        <v>233</v>
      </c>
      <c r="L91" s="112" t="s">
        <v>234</v>
      </c>
      <c r="M91" s="112" t="s">
        <v>235</v>
      </c>
    </row>
    <row r="92" spans="1:13" x14ac:dyDescent="0.25">
      <c r="B92" s="114" t="s">
        <v>237</v>
      </c>
      <c r="C92" s="116" t="s">
        <v>238</v>
      </c>
      <c r="D92" s="116" t="s">
        <v>238</v>
      </c>
      <c r="E92" s="116" t="s">
        <v>238</v>
      </c>
      <c r="F92" s="116" t="s">
        <v>238</v>
      </c>
      <c r="G92" s="116" t="s">
        <v>238</v>
      </c>
      <c r="H92" s="116" t="s">
        <v>238</v>
      </c>
      <c r="I92" s="116" t="s">
        <v>238</v>
      </c>
      <c r="J92" s="116" t="s">
        <v>238</v>
      </c>
      <c r="K92" s="116" t="s">
        <v>238</v>
      </c>
      <c r="L92" s="116" t="s">
        <v>238</v>
      </c>
      <c r="M92" s="116" t="s">
        <v>238</v>
      </c>
    </row>
    <row r="93" spans="1:13" x14ac:dyDescent="0.25">
      <c r="B93" s="115" t="s">
        <v>239</v>
      </c>
      <c r="C93" s="119">
        <v>6.8959999999999999</v>
      </c>
      <c r="D93" s="119">
        <v>7.4580000000000002</v>
      </c>
      <c r="E93" s="119">
        <v>6.5679999999999996</v>
      </c>
      <c r="F93" s="119">
        <v>6.1459999999999999</v>
      </c>
      <c r="G93" s="119">
        <v>6.1429999999999998</v>
      </c>
      <c r="H93" s="119">
        <v>6.2990000000000004</v>
      </c>
      <c r="I93" s="119">
        <v>6.3159999999999998</v>
      </c>
      <c r="J93" s="119">
        <v>6.3979999999999997</v>
      </c>
      <c r="K93" s="119">
        <v>6.7649999999999997</v>
      </c>
      <c r="L93" s="119">
        <v>6.9480000000000004</v>
      </c>
      <c r="M93" s="118" t="s">
        <v>240</v>
      </c>
    </row>
    <row r="94" spans="1:13" x14ac:dyDescent="0.25">
      <c r="B94" s="115" t="s">
        <v>241</v>
      </c>
      <c r="C94" s="122">
        <v>5.5919999999999996</v>
      </c>
      <c r="D94" s="122">
        <v>6.5119999999999996</v>
      </c>
      <c r="E94" s="122">
        <v>6.133</v>
      </c>
      <c r="F94" s="122">
        <v>5.3719999999999999</v>
      </c>
      <c r="G94" s="122">
        <v>5.3230000000000004</v>
      </c>
      <c r="H94" s="122">
        <v>5.1340000000000003</v>
      </c>
      <c r="I94" s="122">
        <v>5.1139999999999999</v>
      </c>
      <c r="J94" s="122">
        <v>4.984</v>
      </c>
      <c r="K94" s="117" t="s">
        <v>240</v>
      </c>
      <c r="L94" s="117" t="s">
        <v>240</v>
      </c>
      <c r="M94" s="117" t="s">
        <v>240</v>
      </c>
    </row>
    <row r="95" spans="1:13" x14ac:dyDescent="0.25">
      <c r="B95" s="115" t="s">
        <v>242</v>
      </c>
      <c r="C95" s="118" t="s">
        <v>240</v>
      </c>
      <c r="D95" s="118" t="s">
        <v>240</v>
      </c>
      <c r="E95" s="118" t="s">
        <v>240</v>
      </c>
      <c r="F95" s="118" t="s">
        <v>240</v>
      </c>
      <c r="G95" s="118" t="s">
        <v>240</v>
      </c>
      <c r="H95" s="118" t="s">
        <v>240</v>
      </c>
      <c r="I95" s="118" t="s">
        <v>240</v>
      </c>
      <c r="J95" s="118" t="s">
        <v>240</v>
      </c>
      <c r="K95" s="118" t="s">
        <v>240</v>
      </c>
      <c r="L95" s="118" t="s">
        <v>240</v>
      </c>
      <c r="M95" s="118" t="s">
        <v>240</v>
      </c>
    </row>
    <row r="96" spans="1:13" x14ac:dyDescent="0.25">
      <c r="B96" s="115" t="s">
        <v>243</v>
      </c>
      <c r="C96" s="117" t="s">
        <v>240</v>
      </c>
      <c r="D96" s="117" t="s">
        <v>240</v>
      </c>
      <c r="E96" s="117" t="s">
        <v>240</v>
      </c>
      <c r="F96" s="117" t="s">
        <v>240</v>
      </c>
      <c r="G96" s="117" t="s">
        <v>240</v>
      </c>
      <c r="H96" s="117" t="s">
        <v>240</v>
      </c>
      <c r="I96" s="117" t="s">
        <v>240</v>
      </c>
      <c r="J96" s="117" t="s">
        <v>240</v>
      </c>
      <c r="K96" s="117" t="s">
        <v>240</v>
      </c>
      <c r="L96" s="117" t="s">
        <v>240</v>
      </c>
      <c r="M96" s="117" t="s">
        <v>240</v>
      </c>
    </row>
    <row r="97" spans="2:13" x14ac:dyDescent="0.25">
      <c r="B97" s="115" t="s">
        <v>244</v>
      </c>
      <c r="C97" s="119">
        <v>8.907</v>
      </c>
      <c r="D97" s="119">
        <v>11.186</v>
      </c>
      <c r="E97" s="119">
        <v>11.605</v>
      </c>
      <c r="F97" s="119">
        <v>10.427</v>
      </c>
      <c r="G97" s="119">
        <v>10.468</v>
      </c>
      <c r="H97" s="119">
        <v>11.17</v>
      </c>
      <c r="I97" s="119">
        <v>11.558</v>
      </c>
      <c r="J97" s="119">
        <v>11.978999999999999</v>
      </c>
      <c r="K97" s="119">
        <v>12.372</v>
      </c>
      <c r="L97" s="118" t="s">
        <v>240</v>
      </c>
      <c r="M97" s="118" t="s">
        <v>240</v>
      </c>
    </row>
    <row r="98" spans="2:13" x14ac:dyDescent="0.25">
      <c r="B98" s="115" t="s">
        <v>307</v>
      </c>
      <c r="C98" s="122">
        <v>6.81</v>
      </c>
      <c r="D98" s="122">
        <v>7.7290000000000001</v>
      </c>
      <c r="E98" s="122">
        <v>7.2069999999999999</v>
      </c>
      <c r="F98" s="122">
        <v>7.1769999999999996</v>
      </c>
      <c r="G98" s="122">
        <v>7.1559999999999997</v>
      </c>
      <c r="H98" s="122">
        <v>6.843</v>
      </c>
      <c r="I98" s="122">
        <v>7.0309999999999997</v>
      </c>
      <c r="J98" s="122">
        <v>7.327</v>
      </c>
      <c r="K98" s="122">
        <v>7.4139999999999997</v>
      </c>
      <c r="L98" s="117" t="s">
        <v>240</v>
      </c>
      <c r="M98" s="117" t="s">
        <v>240</v>
      </c>
    </row>
    <row r="99" spans="2:13" x14ac:dyDescent="0.25">
      <c r="B99" s="115" t="s">
        <v>246</v>
      </c>
      <c r="C99" s="119">
        <v>9.2509999999999994</v>
      </c>
      <c r="D99" s="119">
        <v>10.561</v>
      </c>
      <c r="E99" s="119">
        <v>11.38</v>
      </c>
      <c r="F99" s="119">
        <v>12.757999999999999</v>
      </c>
      <c r="G99" s="119">
        <v>11.25</v>
      </c>
      <c r="H99" s="119">
        <v>10.45</v>
      </c>
      <c r="I99" s="119">
        <v>11.786</v>
      </c>
      <c r="J99" s="119">
        <v>13.69</v>
      </c>
      <c r="K99" s="119">
        <v>14.869</v>
      </c>
      <c r="L99" s="119">
        <v>14.132999999999999</v>
      </c>
      <c r="M99" s="118" t="s">
        <v>240</v>
      </c>
    </row>
    <row r="100" spans="2:13" x14ac:dyDescent="0.25">
      <c r="B100" s="115" t="s">
        <v>247</v>
      </c>
      <c r="C100" s="117" t="s">
        <v>240</v>
      </c>
      <c r="D100" s="117" t="s">
        <v>240</v>
      </c>
      <c r="E100" s="117" t="s">
        <v>240</v>
      </c>
      <c r="F100" s="117" t="s">
        <v>240</v>
      </c>
      <c r="G100" s="117" t="s">
        <v>240</v>
      </c>
      <c r="H100" s="117" t="s">
        <v>240</v>
      </c>
      <c r="I100" s="117" t="s">
        <v>240</v>
      </c>
      <c r="J100" s="117" t="s">
        <v>240</v>
      </c>
      <c r="K100" s="117" t="s">
        <v>240</v>
      </c>
      <c r="L100" s="117" t="s">
        <v>240</v>
      </c>
      <c r="M100" s="117" t="s">
        <v>240</v>
      </c>
    </row>
    <row r="101" spans="2:13" x14ac:dyDescent="0.25">
      <c r="B101" s="115" t="s">
        <v>248</v>
      </c>
      <c r="C101" s="118" t="s">
        <v>240</v>
      </c>
      <c r="D101" s="118" t="s">
        <v>240</v>
      </c>
      <c r="E101" s="118" t="s">
        <v>240</v>
      </c>
      <c r="F101" s="118" t="s">
        <v>240</v>
      </c>
      <c r="G101" s="118" t="s">
        <v>240</v>
      </c>
      <c r="H101" s="118" t="s">
        <v>240</v>
      </c>
      <c r="I101" s="118" t="s">
        <v>240</v>
      </c>
      <c r="J101" s="118" t="s">
        <v>240</v>
      </c>
      <c r="K101" s="118" t="s">
        <v>240</v>
      </c>
      <c r="L101" s="118" t="s">
        <v>240</v>
      </c>
      <c r="M101" s="118" t="s">
        <v>240</v>
      </c>
    </row>
    <row r="102" spans="2:13" x14ac:dyDescent="0.25">
      <c r="B102" s="115" t="s">
        <v>249</v>
      </c>
      <c r="C102" s="117" t="s">
        <v>240</v>
      </c>
      <c r="D102" s="117" t="s">
        <v>240</v>
      </c>
      <c r="E102" s="117" t="s">
        <v>240</v>
      </c>
      <c r="F102" s="117" t="s">
        <v>240</v>
      </c>
      <c r="G102" s="117" t="s">
        <v>240</v>
      </c>
      <c r="H102" s="117" t="s">
        <v>240</v>
      </c>
      <c r="I102" s="117" t="s">
        <v>240</v>
      </c>
      <c r="J102" s="117" t="s">
        <v>240</v>
      </c>
      <c r="K102" s="117" t="s">
        <v>240</v>
      </c>
      <c r="L102" s="117" t="s">
        <v>240</v>
      </c>
      <c r="M102" s="117" t="s">
        <v>240</v>
      </c>
    </row>
    <row r="103" spans="2:13" x14ac:dyDescent="0.25">
      <c r="B103" s="115" t="s">
        <v>250</v>
      </c>
      <c r="C103" s="119">
        <v>6.3339999999999996</v>
      </c>
      <c r="D103" s="119">
        <v>6.6130000000000004</v>
      </c>
      <c r="E103" s="119">
        <v>6.0670000000000002</v>
      </c>
      <c r="F103" s="119">
        <v>6.1</v>
      </c>
      <c r="G103" s="119">
        <v>5.7389999999999999</v>
      </c>
      <c r="H103" s="119">
        <v>5.5030000000000001</v>
      </c>
      <c r="I103" s="119">
        <v>5.5519999999999996</v>
      </c>
      <c r="J103" s="119">
        <v>5.9690000000000003</v>
      </c>
      <c r="K103" s="119">
        <v>6.1749999999999998</v>
      </c>
      <c r="L103" s="119">
        <v>6.2069999999999999</v>
      </c>
      <c r="M103" s="118" t="s">
        <v>240</v>
      </c>
    </row>
    <row r="104" spans="2:13" x14ac:dyDescent="0.25">
      <c r="B104" s="115" t="s">
        <v>251</v>
      </c>
      <c r="C104" s="117" t="s">
        <v>240</v>
      </c>
      <c r="D104" s="117" t="s">
        <v>240</v>
      </c>
      <c r="E104" s="117" t="s">
        <v>240</v>
      </c>
      <c r="F104" s="117" t="s">
        <v>240</v>
      </c>
      <c r="G104" s="117" t="s">
        <v>240</v>
      </c>
      <c r="H104" s="117" t="s">
        <v>240</v>
      </c>
      <c r="I104" s="117" t="s">
        <v>240</v>
      </c>
      <c r="J104" s="117" t="s">
        <v>240</v>
      </c>
      <c r="K104" s="117" t="s">
        <v>240</v>
      </c>
      <c r="L104" s="117" t="s">
        <v>240</v>
      </c>
      <c r="M104" s="117" t="s">
        <v>240</v>
      </c>
    </row>
    <row r="105" spans="2:13" x14ac:dyDescent="0.25">
      <c r="B105" s="115" t="s">
        <v>252</v>
      </c>
      <c r="C105" s="119">
        <v>6.3449999999999998</v>
      </c>
      <c r="D105" s="119">
        <v>6.4960000000000004</v>
      </c>
      <c r="E105" s="119">
        <v>5.1580000000000004</v>
      </c>
      <c r="F105" s="119">
        <v>3.8130000000000002</v>
      </c>
      <c r="G105" s="119">
        <v>3.5790000000000002</v>
      </c>
      <c r="H105" s="119">
        <v>3.359</v>
      </c>
      <c r="I105" s="119">
        <v>3.41</v>
      </c>
      <c r="J105" s="119">
        <v>3.3719999999999999</v>
      </c>
      <c r="K105" s="119">
        <v>3.4510000000000001</v>
      </c>
      <c r="L105" s="119">
        <v>3.5419999999999998</v>
      </c>
      <c r="M105" s="119">
        <v>3.3090000000000002</v>
      </c>
    </row>
    <row r="106" spans="2:13" x14ac:dyDescent="0.25">
      <c r="B106" s="115" t="s">
        <v>253</v>
      </c>
      <c r="C106" s="117" t="s">
        <v>240</v>
      </c>
      <c r="D106" s="117" t="s">
        <v>240</v>
      </c>
      <c r="E106" s="117" t="s">
        <v>240</v>
      </c>
      <c r="F106" s="117" t="s">
        <v>240</v>
      </c>
      <c r="G106" s="117" t="s">
        <v>240</v>
      </c>
      <c r="H106" s="117" t="s">
        <v>240</v>
      </c>
      <c r="I106" s="117" t="s">
        <v>240</v>
      </c>
      <c r="J106" s="117" t="s">
        <v>240</v>
      </c>
      <c r="K106" s="117" t="s">
        <v>240</v>
      </c>
      <c r="L106" s="117" t="s">
        <v>240</v>
      </c>
      <c r="M106" s="117" t="s">
        <v>240</v>
      </c>
    </row>
    <row r="107" spans="2:13" x14ac:dyDescent="0.25">
      <c r="B107" s="115" t="s">
        <v>254</v>
      </c>
      <c r="C107" s="119">
        <v>7.3959999999999999</v>
      </c>
      <c r="D107" s="119">
        <v>8.8659999999999997</v>
      </c>
      <c r="E107" s="119">
        <v>8.5990000000000002</v>
      </c>
      <c r="F107" s="118" t="s">
        <v>240</v>
      </c>
      <c r="G107" s="118" t="s">
        <v>240</v>
      </c>
      <c r="H107" s="118" t="s">
        <v>240</v>
      </c>
      <c r="I107" s="118" t="s">
        <v>240</v>
      </c>
      <c r="J107" s="118" t="s">
        <v>240</v>
      </c>
      <c r="K107" s="118" t="s">
        <v>240</v>
      </c>
      <c r="L107" s="118" t="s">
        <v>240</v>
      </c>
      <c r="M107" s="118" t="s">
        <v>240</v>
      </c>
    </row>
    <row r="108" spans="2:13" x14ac:dyDescent="0.25">
      <c r="B108" s="115" t="s">
        <v>255</v>
      </c>
      <c r="C108" s="122">
        <v>6.5460000000000003</v>
      </c>
      <c r="D108" s="122">
        <v>7.5330000000000004</v>
      </c>
      <c r="E108" s="122">
        <v>6.0679999999999996</v>
      </c>
      <c r="F108" s="122">
        <v>7.673</v>
      </c>
      <c r="G108" s="122">
        <v>8.4719999999999995</v>
      </c>
      <c r="H108" s="122">
        <v>7.6449999999999996</v>
      </c>
      <c r="I108" s="122">
        <v>8.7560000000000002</v>
      </c>
      <c r="J108" s="122">
        <v>10.722</v>
      </c>
      <c r="K108" s="122">
        <v>10.848000000000001</v>
      </c>
      <c r="L108" s="122">
        <v>11.334</v>
      </c>
      <c r="M108" s="117" t="s">
        <v>240</v>
      </c>
    </row>
    <row r="109" spans="2:13" x14ac:dyDescent="0.25">
      <c r="B109" s="115" t="s">
        <v>256</v>
      </c>
      <c r="C109" s="119">
        <v>14.257999999999999</v>
      </c>
      <c r="D109" s="119">
        <v>14.239000000000001</v>
      </c>
      <c r="E109" s="119">
        <v>12.125999999999999</v>
      </c>
      <c r="F109" s="119">
        <v>12.721</v>
      </c>
      <c r="G109" s="119">
        <v>12.403</v>
      </c>
      <c r="H109" s="119">
        <v>14.364000000000001</v>
      </c>
      <c r="I109" s="119">
        <v>12.478</v>
      </c>
      <c r="J109" s="119">
        <v>13.185</v>
      </c>
      <c r="K109" s="119">
        <v>12.532999999999999</v>
      </c>
      <c r="L109" s="119">
        <v>12.154999999999999</v>
      </c>
      <c r="M109" s="119">
        <v>11.089</v>
      </c>
    </row>
    <row r="110" spans="2:13" x14ac:dyDescent="0.25">
      <c r="B110" s="115" t="s">
        <v>257</v>
      </c>
      <c r="C110" s="117" t="s">
        <v>240</v>
      </c>
      <c r="D110" s="117" t="s">
        <v>240</v>
      </c>
      <c r="E110" s="117" t="s">
        <v>240</v>
      </c>
      <c r="F110" s="117" t="s">
        <v>240</v>
      </c>
      <c r="G110" s="117" t="s">
        <v>240</v>
      </c>
      <c r="H110" s="117" t="s">
        <v>240</v>
      </c>
      <c r="I110" s="117" t="s">
        <v>240</v>
      </c>
      <c r="J110" s="117" t="s">
        <v>240</v>
      </c>
      <c r="K110" s="117" t="s">
        <v>240</v>
      </c>
      <c r="L110" s="117" t="s">
        <v>240</v>
      </c>
      <c r="M110" s="117" t="s">
        <v>240</v>
      </c>
    </row>
    <row r="111" spans="2:13" x14ac:dyDescent="0.25">
      <c r="B111" s="115" t="s">
        <v>258</v>
      </c>
      <c r="C111" s="119">
        <v>6.4610000000000003</v>
      </c>
      <c r="D111" s="119">
        <v>6.1269999999999998</v>
      </c>
      <c r="E111" s="119">
        <v>5.6539999999999999</v>
      </c>
      <c r="F111" s="119">
        <v>4.6829999999999998</v>
      </c>
      <c r="G111" s="119">
        <v>4.45</v>
      </c>
      <c r="H111" s="119">
        <v>6.5679999999999996</v>
      </c>
      <c r="I111" s="119">
        <v>6.0049999999999999</v>
      </c>
      <c r="J111" s="119">
        <v>5.7370000000000001</v>
      </c>
      <c r="K111" s="119">
        <v>6.5709999999999997</v>
      </c>
      <c r="L111" s="119">
        <v>7.7939999999999996</v>
      </c>
      <c r="M111" s="118" t="s">
        <v>240</v>
      </c>
    </row>
    <row r="112" spans="2:13" x14ac:dyDescent="0.25">
      <c r="B112" s="115" t="s">
        <v>259</v>
      </c>
      <c r="C112" s="122">
        <v>3.04</v>
      </c>
      <c r="D112" s="117" t="s">
        <v>240</v>
      </c>
      <c r="E112" s="122">
        <v>2.4089999999999998</v>
      </c>
      <c r="F112" s="117" t="s">
        <v>240</v>
      </c>
      <c r="G112" s="122">
        <v>2.157</v>
      </c>
      <c r="H112" s="117" t="s">
        <v>240</v>
      </c>
      <c r="I112" s="122">
        <v>2.2549999999999999</v>
      </c>
      <c r="J112" s="122">
        <v>2.0720000000000001</v>
      </c>
      <c r="K112" s="122">
        <v>2.476</v>
      </c>
      <c r="L112" s="117" t="s">
        <v>240</v>
      </c>
      <c r="M112" s="117" t="s">
        <v>240</v>
      </c>
    </row>
    <row r="113" spans="1:13" x14ac:dyDescent="0.25">
      <c r="B113" s="115" t="s">
        <v>260</v>
      </c>
      <c r="C113" s="119">
        <v>12.019</v>
      </c>
      <c r="D113" s="119">
        <v>12.914</v>
      </c>
      <c r="E113" s="119">
        <v>12.548</v>
      </c>
      <c r="F113" s="119">
        <v>12.63</v>
      </c>
      <c r="G113" s="119">
        <v>12.709</v>
      </c>
      <c r="H113" s="119">
        <v>12.164999999999999</v>
      </c>
      <c r="I113" s="119">
        <v>12.487</v>
      </c>
      <c r="J113" s="119">
        <v>12.465</v>
      </c>
      <c r="K113" s="118" t="s">
        <v>240</v>
      </c>
      <c r="L113" s="118" t="s">
        <v>240</v>
      </c>
      <c r="M113" s="118" t="s">
        <v>240</v>
      </c>
    </row>
    <row r="114" spans="1:13" x14ac:dyDescent="0.25">
      <c r="B114" s="115" t="s">
        <v>261</v>
      </c>
      <c r="C114" s="117" t="s">
        <v>240</v>
      </c>
      <c r="D114" s="117" t="s">
        <v>240</v>
      </c>
      <c r="E114" s="117" t="s">
        <v>240</v>
      </c>
      <c r="F114" s="117" t="s">
        <v>240</v>
      </c>
      <c r="G114" s="117" t="s">
        <v>240</v>
      </c>
      <c r="H114" s="117" t="s">
        <v>240</v>
      </c>
      <c r="I114" s="117" t="s">
        <v>240</v>
      </c>
      <c r="J114" s="117" t="s">
        <v>240</v>
      </c>
      <c r="K114" s="117" t="s">
        <v>240</v>
      </c>
      <c r="L114" s="117" t="s">
        <v>240</v>
      </c>
      <c r="M114" s="117" t="s">
        <v>240</v>
      </c>
    </row>
    <row r="115" spans="1:13" x14ac:dyDescent="0.25">
      <c r="B115" s="115" t="s">
        <v>262</v>
      </c>
      <c r="C115" s="119">
        <v>13.797000000000001</v>
      </c>
      <c r="D115" s="119">
        <v>12.303000000000001</v>
      </c>
      <c r="E115" s="119">
        <v>10.951000000000001</v>
      </c>
      <c r="F115" s="119">
        <v>8.6039999999999992</v>
      </c>
      <c r="G115" s="119">
        <v>9.7739999999999991</v>
      </c>
      <c r="H115" s="119">
        <v>9.3420000000000005</v>
      </c>
      <c r="I115" s="119">
        <v>8.5839999999999996</v>
      </c>
      <c r="J115" s="119">
        <v>10.098000000000001</v>
      </c>
      <c r="K115" s="119">
        <v>10.061999999999999</v>
      </c>
      <c r="L115" s="119">
        <v>10.398999999999999</v>
      </c>
      <c r="M115" s="118" t="s">
        <v>240</v>
      </c>
    </row>
    <row r="116" spans="1:13" x14ac:dyDescent="0.25">
      <c r="B116" s="115" t="s">
        <v>263</v>
      </c>
      <c r="C116" s="122">
        <v>8.2970000000000006</v>
      </c>
      <c r="D116" s="122">
        <v>12.86</v>
      </c>
      <c r="E116" s="122">
        <v>12.505000000000001</v>
      </c>
      <c r="F116" s="122">
        <v>12.494999999999999</v>
      </c>
      <c r="G116" s="122">
        <v>13.183999999999999</v>
      </c>
      <c r="H116" s="122">
        <v>16.814</v>
      </c>
      <c r="I116" s="122">
        <v>17.132999999999999</v>
      </c>
      <c r="J116" s="122">
        <v>14.93</v>
      </c>
      <c r="K116" s="122">
        <v>16.335000000000001</v>
      </c>
      <c r="L116" s="122">
        <v>21.213000000000001</v>
      </c>
      <c r="M116" s="117" t="s">
        <v>240</v>
      </c>
    </row>
    <row r="117" spans="1:13" x14ac:dyDescent="0.25">
      <c r="B117" s="115" t="s">
        <v>264</v>
      </c>
      <c r="C117" s="118" t="s">
        <v>240</v>
      </c>
      <c r="D117" s="118" t="s">
        <v>240</v>
      </c>
      <c r="E117" s="118" t="s">
        <v>240</v>
      </c>
      <c r="F117" s="118" t="s">
        <v>240</v>
      </c>
      <c r="G117" s="118" t="s">
        <v>240</v>
      </c>
      <c r="H117" s="118" t="s">
        <v>240</v>
      </c>
      <c r="I117" s="118" t="s">
        <v>240</v>
      </c>
      <c r="J117" s="118" t="s">
        <v>240</v>
      </c>
      <c r="K117" s="118" t="s">
        <v>240</v>
      </c>
      <c r="L117" s="118" t="s">
        <v>240</v>
      </c>
      <c r="M117" s="118" t="s">
        <v>240</v>
      </c>
    </row>
    <row r="118" spans="1:13" x14ac:dyDescent="0.25">
      <c r="B118" s="115" t="s">
        <v>265</v>
      </c>
      <c r="C118" s="117" t="s">
        <v>240</v>
      </c>
      <c r="D118" s="117" t="s">
        <v>240</v>
      </c>
      <c r="E118" s="117" t="s">
        <v>240</v>
      </c>
      <c r="F118" s="117" t="s">
        <v>240</v>
      </c>
      <c r="G118" s="117" t="s">
        <v>240</v>
      </c>
      <c r="H118" s="117" t="s">
        <v>240</v>
      </c>
      <c r="I118" s="117" t="s">
        <v>240</v>
      </c>
      <c r="J118" s="117" t="s">
        <v>240</v>
      </c>
      <c r="K118" s="117" t="s">
        <v>240</v>
      </c>
      <c r="L118" s="117" t="s">
        <v>240</v>
      </c>
      <c r="M118" s="117" t="s">
        <v>240</v>
      </c>
    </row>
    <row r="119" spans="1:13" x14ac:dyDescent="0.25">
      <c r="B119" s="115" t="s">
        <v>266</v>
      </c>
      <c r="C119" s="118" t="s">
        <v>240</v>
      </c>
      <c r="D119" s="118" t="s">
        <v>240</v>
      </c>
      <c r="E119" s="118" t="s">
        <v>240</v>
      </c>
      <c r="F119" s="118" t="s">
        <v>240</v>
      </c>
      <c r="G119" s="118" t="s">
        <v>240</v>
      </c>
      <c r="H119" s="118" t="s">
        <v>240</v>
      </c>
      <c r="I119" s="118" t="s">
        <v>240</v>
      </c>
      <c r="J119" s="118" t="s">
        <v>240</v>
      </c>
      <c r="K119" s="118" t="s">
        <v>240</v>
      </c>
      <c r="L119" s="118" t="s">
        <v>240</v>
      </c>
      <c r="M119" s="118" t="s">
        <v>240</v>
      </c>
    </row>
    <row r="120" spans="1:13" x14ac:dyDescent="0.25">
      <c r="B120" s="115" t="s">
        <v>267</v>
      </c>
      <c r="C120" s="117" t="s">
        <v>240</v>
      </c>
      <c r="D120" s="117" t="s">
        <v>240</v>
      </c>
      <c r="E120" s="117" t="s">
        <v>240</v>
      </c>
      <c r="F120" s="117" t="s">
        <v>240</v>
      </c>
      <c r="G120" s="117" t="s">
        <v>240</v>
      </c>
      <c r="H120" s="117" t="s">
        <v>240</v>
      </c>
      <c r="I120" s="117" t="s">
        <v>240</v>
      </c>
      <c r="J120" s="117" t="s">
        <v>240</v>
      </c>
      <c r="K120" s="117" t="s">
        <v>240</v>
      </c>
      <c r="L120" s="117" t="s">
        <v>240</v>
      </c>
      <c r="M120" s="117" t="s">
        <v>240</v>
      </c>
    </row>
    <row r="122" spans="1:13" x14ac:dyDescent="0.25">
      <c r="A122" s="83" t="s">
        <v>218</v>
      </c>
      <c r="B122" s="82" t="s">
        <v>57</v>
      </c>
    </row>
    <row r="123" spans="1:13" x14ac:dyDescent="0.25">
      <c r="A123" s="83" t="s">
        <v>222</v>
      </c>
      <c r="B123" s="82" t="s">
        <v>223</v>
      </c>
    </row>
    <row r="124" spans="1:13" x14ac:dyDescent="0.25">
      <c r="A124" s="83" t="s">
        <v>221</v>
      </c>
      <c r="B124" s="82" t="s">
        <v>286</v>
      </c>
    </row>
    <row r="125" spans="1:13" x14ac:dyDescent="0.25">
      <c r="A125" s="83" t="s">
        <v>219</v>
      </c>
      <c r="B125" s="82" t="s">
        <v>485</v>
      </c>
    </row>
    <row r="127" spans="1:13" x14ac:dyDescent="0.25">
      <c r="B127" s="84" t="s">
        <v>224</v>
      </c>
      <c r="C127" s="92" t="s">
        <v>225</v>
      </c>
      <c r="D127" s="92" t="s">
        <v>226</v>
      </c>
      <c r="E127" s="92" t="s">
        <v>227</v>
      </c>
      <c r="F127" s="92" t="s">
        <v>228</v>
      </c>
      <c r="G127" s="92" t="s">
        <v>229</v>
      </c>
      <c r="H127" s="92" t="s">
        <v>230</v>
      </c>
      <c r="I127" s="92" t="s">
        <v>231</v>
      </c>
      <c r="J127" s="92" t="s">
        <v>232</v>
      </c>
      <c r="K127" s="92" t="s">
        <v>233</v>
      </c>
      <c r="L127" s="92" t="s">
        <v>234</v>
      </c>
      <c r="M127" s="92" t="s">
        <v>235</v>
      </c>
    </row>
    <row r="128" spans="1:13" x14ac:dyDescent="0.25">
      <c r="B128" s="85" t="s">
        <v>237</v>
      </c>
      <c r="C128" s="86" t="s">
        <v>238</v>
      </c>
      <c r="D128" s="86" t="s">
        <v>238</v>
      </c>
      <c r="E128" s="86" t="s">
        <v>238</v>
      </c>
      <c r="F128" s="86" t="s">
        <v>238</v>
      </c>
      <c r="G128" s="86" t="s">
        <v>238</v>
      </c>
      <c r="H128" s="86" t="s">
        <v>238</v>
      </c>
      <c r="I128" s="86" t="s">
        <v>238</v>
      </c>
      <c r="J128" s="86" t="s">
        <v>238</v>
      </c>
      <c r="K128" s="86" t="s">
        <v>238</v>
      </c>
      <c r="L128" s="86" t="s">
        <v>238</v>
      </c>
      <c r="M128" s="86" t="s">
        <v>238</v>
      </c>
    </row>
    <row r="129" spans="2:13" x14ac:dyDescent="0.25">
      <c r="B129" s="87" t="s">
        <v>239</v>
      </c>
      <c r="C129" s="88">
        <v>15.013</v>
      </c>
      <c r="D129" s="88">
        <v>15.58</v>
      </c>
      <c r="E129" s="88">
        <v>14.285</v>
      </c>
      <c r="F129" s="88">
        <v>13.935</v>
      </c>
      <c r="G129" s="88">
        <v>13.972</v>
      </c>
      <c r="H129" s="88">
        <v>13.954000000000001</v>
      </c>
      <c r="I129" s="88">
        <v>13.866</v>
      </c>
      <c r="J129" s="88">
        <v>14.276999999999999</v>
      </c>
      <c r="K129" s="88">
        <v>14.574999999999999</v>
      </c>
      <c r="L129" s="88">
        <v>14.58</v>
      </c>
      <c r="M129" s="89" t="s">
        <v>240</v>
      </c>
    </row>
    <row r="130" spans="2:13" x14ac:dyDescent="0.25">
      <c r="B130" s="87" t="s">
        <v>241</v>
      </c>
      <c r="C130" s="90">
        <v>14.12</v>
      </c>
      <c r="D130" s="90">
        <v>15.657999999999999</v>
      </c>
      <c r="E130" s="90">
        <v>14.63</v>
      </c>
      <c r="F130" s="90">
        <v>12.840999999999999</v>
      </c>
      <c r="G130" s="90">
        <v>13.813000000000001</v>
      </c>
      <c r="H130" s="90">
        <v>14.000999999999999</v>
      </c>
      <c r="I130" s="90">
        <v>13.061999999999999</v>
      </c>
      <c r="J130" s="90">
        <v>12.552</v>
      </c>
      <c r="K130" s="90">
        <v>12.414999999999999</v>
      </c>
      <c r="L130" s="90">
        <v>11.941000000000001</v>
      </c>
      <c r="M130" s="91" t="s">
        <v>240</v>
      </c>
    </row>
    <row r="131" spans="2:13" x14ac:dyDescent="0.25">
      <c r="B131" s="87" t="s">
        <v>242</v>
      </c>
      <c r="C131" s="88">
        <v>16.106000000000002</v>
      </c>
      <c r="D131" s="88">
        <v>16.925000000000001</v>
      </c>
      <c r="E131" s="88">
        <v>15.901999999999999</v>
      </c>
      <c r="F131" s="88">
        <v>15.611000000000001</v>
      </c>
      <c r="G131" s="88">
        <v>17.686</v>
      </c>
      <c r="H131" s="88">
        <v>20.763999999999999</v>
      </c>
      <c r="I131" s="88">
        <v>18.134</v>
      </c>
      <c r="J131" s="88">
        <v>20.74</v>
      </c>
      <c r="K131" s="88">
        <v>22.861999999999998</v>
      </c>
      <c r="L131" s="88">
        <v>22.908000000000001</v>
      </c>
      <c r="M131" s="89" t="s">
        <v>240</v>
      </c>
    </row>
    <row r="132" spans="2:13" x14ac:dyDescent="0.25">
      <c r="B132" s="87" t="s">
        <v>243</v>
      </c>
      <c r="C132" s="90">
        <v>13.414999999999999</v>
      </c>
      <c r="D132" s="90">
        <v>17.117999999999999</v>
      </c>
      <c r="E132" s="90">
        <v>15.012</v>
      </c>
      <c r="F132" s="90">
        <v>13.406000000000001</v>
      </c>
      <c r="G132" s="90">
        <v>16.614999999999998</v>
      </c>
      <c r="H132" s="90">
        <v>17.959</v>
      </c>
      <c r="I132" s="90">
        <v>16.983000000000001</v>
      </c>
      <c r="J132" s="90">
        <v>17.655000000000001</v>
      </c>
      <c r="K132" s="90">
        <v>17.503</v>
      </c>
      <c r="L132" s="90">
        <v>17.547000000000001</v>
      </c>
      <c r="M132" s="91" t="s">
        <v>240</v>
      </c>
    </row>
    <row r="133" spans="2:13" x14ac:dyDescent="0.25">
      <c r="B133" s="87" t="s">
        <v>244</v>
      </c>
      <c r="C133" s="88">
        <v>18.88</v>
      </c>
      <c r="D133" s="88">
        <v>21.867999999999999</v>
      </c>
      <c r="E133" s="88">
        <v>22.395</v>
      </c>
      <c r="F133" s="88">
        <v>20.87</v>
      </c>
      <c r="G133" s="88">
        <v>21.338000000000001</v>
      </c>
      <c r="H133" s="88">
        <v>22.187999999999999</v>
      </c>
      <c r="I133" s="88">
        <v>22.661000000000001</v>
      </c>
      <c r="J133" s="88">
        <v>23.428000000000001</v>
      </c>
      <c r="K133" s="88">
        <v>23.029</v>
      </c>
      <c r="L133" s="88">
        <v>23.997</v>
      </c>
      <c r="M133" s="89" t="s">
        <v>240</v>
      </c>
    </row>
    <row r="134" spans="2:13" x14ac:dyDescent="0.25">
      <c r="B134" s="87" t="s">
        <v>307</v>
      </c>
      <c r="C134" s="90">
        <v>15.252000000000001</v>
      </c>
      <c r="D134" s="90">
        <v>16.986000000000001</v>
      </c>
      <c r="E134" s="90">
        <v>15.984</v>
      </c>
      <c r="F134" s="90">
        <v>15.853</v>
      </c>
      <c r="G134" s="90">
        <v>15.952999999999999</v>
      </c>
      <c r="H134" s="90">
        <v>15.218</v>
      </c>
      <c r="I134" s="90">
        <v>15.75</v>
      </c>
      <c r="J134" s="90">
        <v>16.030999999999999</v>
      </c>
      <c r="K134" s="90">
        <v>15.978999999999999</v>
      </c>
      <c r="L134" s="90">
        <v>15.05</v>
      </c>
      <c r="M134" s="91" t="s">
        <v>240</v>
      </c>
    </row>
    <row r="135" spans="2:13" x14ac:dyDescent="0.25">
      <c r="B135" s="87" t="s">
        <v>246</v>
      </c>
      <c r="C135" s="88">
        <v>23.091000000000001</v>
      </c>
      <c r="D135" s="88">
        <v>25.274999999999999</v>
      </c>
      <c r="E135" s="88">
        <v>26.035</v>
      </c>
      <c r="F135" s="88">
        <v>25.952000000000002</v>
      </c>
      <c r="G135" s="88">
        <v>24.055</v>
      </c>
      <c r="H135" s="88">
        <v>24.6</v>
      </c>
      <c r="I135" s="88">
        <v>24.05</v>
      </c>
      <c r="J135" s="88">
        <v>28.413</v>
      </c>
      <c r="K135" s="88">
        <v>30.321000000000002</v>
      </c>
      <c r="L135" s="88">
        <v>27.777000000000001</v>
      </c>
      <c r="M135" s="89" t="s">
        <v>240</v>
      </c>
    </row>
    <row r="136" spans="2:13" x14ac:dyDescent="0.25">
      <c r="B136" s="87" t="s">
        <v>247</v>
      </c>
      <c r="C136" s="90">
        <v>15.994</v>
      </c>
      <c r="D136" s="90">
        <v>12.548</v>
      </c>
      <c r="E136" s="90">
        <v>14.462</v>
      </c>
      <c r="F136" s="90">
        <v>15.43</v>
      </c>
      <c r="G136" s="90">
        <v>14.93</v>
      </c>
      <c r="H136" s="90">
        <v>16.018000000000001</v>
      </c>
      <c r="I136" s="90">
        <v>18.018000000000001</v>
      </c>
      <c r="J136" s="90">
        <v>18.364999999999998</v>
      </c>
      <c r="K136" s="90">
        <v>20.231999999999999</v>
      </c>
      <c r="L136" s="90">
        <v>24.132999999999999</v>
      </c>
      <c r="M136" s="91" t="s">
        <v>240</v>
      </c>
    </row>
    <row r="137" spans="2:13" x14ac:dyDescent="0.25">
      <c r="B137" s="87" t="s">
        <v>248</v>
      </c>
      <c r="C137" s="88">
        <v>18.155000000000001</v>
      </c>
      <c r="D137" s="88">
        <v>16.047000000000001</v>
      </c>
      <c r="E137" s="88">
        <v>14.901</v>
      </c>
      <c r="F137" s="88">
        <v>13.967000000000001</v>
      </c>
      <c r="G137" s="88">
        <v>14.24</v>
      </c>
      <c r="H137" s="88">
        <v>13.462999999999999</v>
      </c>
      <c r="I137" s="88">
        <v>12.602</v>
      </c>
      <c r="J137" s="88">
        <v>12.957000000000001</v>
      </c>
      <c r="K137" s="88">
        <v>11.786</v>
      </c>
      <c r="L137" s="88">
        <v>11.526999999999999</v>
      </c>
      <c r="M137" s="89" t="s">
        <v>240</v>
      </c>
    </row>
    <row r="138" spans="2:13" x14ac:dyDescent="0.25">
      <c r="B138" s="87" t="s">
        <v>249</v>
      </c>
      <c r="C138" s="90">
        <v>13.928000000000001</v>
      </c>
      <c r="D138" s="90">
        <v>12.193</v>
      </c>
      <c r="E138" s="90">
        <v>9.641</v>
      </c>
      <c r="F138" s="90">
        <v>9.1660000000000004</v>
      </c>
      <c r="G138" s="90">
        <v>9.1129999999999995</v>
      </c>
      <c r="H138" s="90">
        <v>9.3670000000000009</v>
      </c>
      <c r="I138" s="90">
        <v>9.1929999999999996</v>
      </c>
      <c r="J138" s="90">
        <v>9.5540000000000003</v>
      </c>
      <c r="K138" s="90">
        <v>10.333</v>
      </c>
      <c r="L138" s="90">
        <v>9.8209999999999997</v>
      </c>
      <c r="M138" s="91" t="s">
        <v>240</v>
      </c>
    </row>
    <row r="139" spans="2:13" x14ac:dyDescent="0.25">
      <c r="B139" s="87" t="s">
        <v>250</v>
      </c>
      <c r="C139" s="88">
        <v>13.965999999999999</v>
      </c>
      <c r="D139" s="88">
        <v>14.180999999999999</v>
      </c>
      <c r="E139" s="88">
        <v>13.641</v>
      </c>
      <c r="F139" s="88">
        <v>13.648999999999999</v>
      </c>
      <c r="G139" s="88">
        <v>13.628</v>
      </c>
      <c r="H139" s="88">
        <v>12.795999999999999</v>
      </c>
      <c r="I139" s="88">
        <v>12.638999999999999</v>
      </c>
      <c r="J139" s="88">
        <v>13.97</v>
      </c>
      <c r="K139" s="88">
        <v>13.843999999999999</v>
      </c>
      <c r="L139" s="88">
        <v>13.631</v>
      </c>
      <c r="M139" s="89" t="s">
        <v>240</v>
      </c>
    </row>
    <row r="140" spans="2:13" x14ac:dyDescent="0.25">
      <c r="B140" s="87" t="s">
        <v>251</v>
      </c>
      <c r="C140" s="90">
        <v>12.561</v>
      </c>
      <c r="D140" s="90">
        <v>12.98</v>
      </c>
      <c r="E140" s="90">
        <v>12.074999999999999</v>
      </c>
      <c r="F140" s="90">
        <v>12.500999999999999</v>
      </c>
      <c r="G140" s="90">
        <v>11.476000000000001</v>
      </c>
      <c r="H140" s="90">
        <v>11.955</v>
      </c>
      <c r="I140" s="90">
        <v>12.272</v>
      </c>
      <c r="J140" s="90">
        <v>13.071</v>
      </c>
      <c r="K140" s="90">
        <v>13.507</v>
      </c>
      <c r="L140" s="90">
        <v>14.154999999999999</v>
      </c>
      <c r="M140" s="91" t="s">
        <v>240</v>
      </c>
    </row>
    <row r="141" spans="2:13" x14ac:dyDescent="0.25">
      <c r="B141" s="87" t="s">
        <v>252</v>
      </c>
      <c r="C141" s="88">
        <v>15.2</v>
      </c>
      <c r="D141" s="88">
        <v>14.938000000000001</v>
      </c>
      <c r="E141" s="88">
        <v>12.365</v>
      </c>
      <c r="F141" s="88">
        <v>11.135999999999999</v>
      </c>
      <c r="G141" s="88">
        <v>10.968999999999999</v>
      </c>
      <c r="H141" s="88">
        <v>10.997999999999999</v>
      </c>
      <c r="I141" s="88">
        <v>10.923</v>
      </c>
      <c r="J141" s="88">
        <v>11.195</v>
      </c>
      <c r="K141" s="88">
        <v>11.597</v>
      </c>
      <c r="L141" s="88">
        <v>10.928000000000001</v>
      </c>
      <c r="M141" s="88">
        <v>9.8460000000000001</v>
      </c>
    </row>
    <row r="142" spans="2:13" x14ac:dyDescent="0.25">
      <c r="B142" s="87" t="s">
        <v>253</v>
      </c>
      <c r="C142" s="90">
        <v>32.234999999999999</v>
      </c>
      <c r="D142" s="90">
        <v>29.202000000000002</v>
      </c>
      <c r="E142" s="90">
        <v>21.071000000000002</v>
      </c>
      <c r="F142" s="90">
        <v>15.916</v>
      </c>
      <c r="G142" s="90">
        <v>16.771999999999998</v>
      </c>
      <c r="H142" s="90">
        <v>15.922000000000001</v>
      </c>
      <c r="I142" s="90">
        <v>17.690000000000001</v>
      </c>
      <c r="J142" s="90">
        <v>21.558</v>
      </c>
      <c r="K142" s="90">
        <v>20.995000000000001</v>
      </c>
      <c r="L142" s="90">
        <v>23.158999999999999</v>
      </c>
      <c r="M142" s="91" t="s">
        <v>240</v>
      </c>
    </row>
    <row r="143" spans="2:13" x14ac:dyDescent="0.25">
      <c r="B143" s="87" t="s">
        <v>254</v>
      </c>
      <c r="C143" s="88">
        <v>11.654</v>
      </c>
      <c r="D143" s="88">
        <v>14.446</v>
      </c>
      <c r="E143" s="88">
        <v>13.606999999999999</v>
      </c>
      <c r="F143" s="88">
        <v>15.16</v>
      </c>
      <c r="G143" s="88">
        <v>14.961</v>
      </c>
      <c r="H143" s="88">
        <v>15.798999999999999</v>
      </c>
      <c r="I143" s="88">
        <v>14.557</v>
      </c>
      <c r="J143" s="88">
        <v>16.515999999999998</v>
      </c>
      <c r="K143" s="88">
        <v>17.937999999999999</v>
      </c>
      <c r="L143" s="88">
        <v>17.984999999999999</v>
      </c>
      <c r="M143" s="89" t="s">
        <v>240</v>
      </c>
    </row>
    <row r="144" spans="2:13" x14ac:dyDescent="0.25">
      <c r="B144" s="87" t="s">
        <v>255</v>
      </c>
      <c r="C144" s="90">
        <v>13.696</v>
      </c>
      <c r="D144" s="90">
        <v>15.698</v>
      </c>
      <c r="E144" s="90">
        <v>14.465999999999999</v>
      </c>
      <c r="F144" s="90">
        <v>17.419</v>
      </c>
      <c r="G144" s="90">
        <v>17.407</v>
      </c>
      <c r="H144" s="90">
        <v>16.791</v>
      </c>
      <c r="I144" s="90">
        <v>17.984999999999999</v>
      </c>
      <c r="J144" s="90">
        <v>20.242000000000001</v>
      </c>
      <c r="K144" s="90">
        <v>20.228999999999999</v>
      </c>
      <c r="L144" s="90">
        <v>20.852</v>
      </c>
      <c r="M144" s="91" t="s">
        <v>240</v>
      </c>
    </row>
    <row r="145" spans="2:13" x14ac:dyDescent="0.25">
      <c r="B145" s="87" t="s">
        <v>256</v>
      </c>
      <c r="C145" s="88">
        <v>35.494999999999997</v>
      </c>
      <c r="D145" s="88">
        <v>34.631999999999998</v>
      </c>
      <c r="E145" s="88">
        <v>28.841999999999999</v>
      </c>
      <c r="F145" s="88">
        <v>29.759</v>
      </c>
      <c r="G145" s="88">
        <v>29.274999999999999</v>
      </c>
      <c r="H145" s="88">
        <v>32.555999999999997</v>
      </c>
      <c r="I145" s="88">
        <v>29.062000000000001</v>
      </c>
      <c r="J145" s="88">
        <v>31.492999999999999</v>
      </c>
      <c r="K145" s="88">
        <v>28.704999999999998</v>
      </c>
      <c r="L145" s="88">
        <v>27.492000000000001</v>
      </c>
      <c r="M145" s="88">
        <v>28.587</v>
      </c>
    </row>
    <row r="146" spans="2:13" x14ac:dyDescent="0.25">
      <c r="B146" s="87" t="s">
        <v>257</v>
      </c>
      <c r="C146" s="90">
        <v>10.461</v>
      </c>
      <c r="D146" s="90">
        <v>10.093</v>
      </c>
      <c r="E146" s="90">
        <v>9.0790000000000006</v>
      </c>
      <c r="F146" s="90">
        <v>9.9420000000000002</v>
      </c>
      <c r="G146" s="90">
        <v>13.138</v>
      </c>
      <c r="H146" s="90">
        <v>13.127000000000001</v>
      </c>
      <c r="I146" s="90">
        <v>12.564</v>
      </c>
      <c r="J146" s="90">
        <v>14.349</v>
      </c>
      <c r="K146" s="90">
        <v>15.512</v>
      </c>
      <c r="L146" s="90">
        <v>16.638000000000002</v>
      </c>
      <c r="M146" s="91" t="s">
        <v>240</v>
      </c>
    </row>
    <row r="147" spans="2:13" x14ac:dyDescent="0.25">
      <c r="B147" s="87" t="s">
        <v>258</v>
      </c>
      <c r="C147" s="88">
        <v>15.585000000000001</v>
      </c>
      <c r="D147" s="88">
        <v>14.364000000000001</v>
      </c>
      <c r="E147" s="88">
        <v>11.53</v>
      </c>
      <c r="F147" s="88">
        <v>10.284000000000001</v>
      </c>
      <c r="G147" s="88">
        <v>4.7089999999999996</v>
      </c>
      <c r="H147" s="88">
        <v>11.749000000000001</v>
      </c>
      <c r="I147" s="88">
        <v>9.1050000000000004</v>
      </c>
      <c r="J147" s="88">
        <v>10.942</v>
      </c>
      <c r="K147" s="88">
        <v>17.09</v>
      </c>
      <c r="L147" s="88">
        <v>17.312000000000001</v>
      </c>
      <c r="M147" s="89" t="s">
        <v>240</v>
      </c>
    </row>
    <row r="148" spans="2:13" x14ac:dyDescent="0.25">
      <c r="B148" s="87" t="s">
        <v>259</v>
      </c>
      <c r="C148" s="90">
        <v>10.295</v>
      </c>
      <c r="D148" s="90">
        <v>9.2080000000000002</v>
      </c>
      <c r="E148" s="90">
        <v>8.2240000000000002</v>
      </c>
      <c r="F148" s="90">
        <v>7.9009999999999998</v>
      </c>
      <c r="G148" s="90">
        <v>7.4809999999999999</v>
      </c>
      <c r="H148" s="90">
        <v>7.9169999999999998</v>
      </c>
      <c r="I148" s="90">
        <v>7.9</v>
      </c>
      <c r="J148" s="90">
        <v>7.3330000000000002</v>
      </c>
      <c r="K148" s="90">
        <v>7.391</v>
      </c>
      <c r="L148" s="90">
        <v>7.4480000000000004</v>
      </c>
      <c r="M148" s="91" t="s">
        <v>240</v>
      </c>
    </row>
    <row r="149" spans="2:13" x14ac:dyDescent="0.25">
      <c r="B149" s="87" t="s">
        <v>260</v>
      </c>
      <c r="C149" s="88">
        <v>25.106000000000002</v>
      </c>
      <c r="D149" s="88">
        <v>26.609000000000002</v>
      </c>
      <c r="E149" s="88">
        <v>25.780999999999999</v>
      </c>
      <c r="F149" s="88">
        <v>25.077000000000002</v>
      </c>
      <c r="G149" s="88">
        <v>25.08</v>
      </c>
      <c r="H149" s="88">
        <v>24.361999999999998</v>
      </c>
      <c r="I149" s="88">
        <v>25.373000000000001</v>
      </c>
      <c r="J149" s="88">
        <v>25.087</v>
      </c>
      <c r="K149" s="88">
        <v>24.49</v>
      </c>
      <c r="L149" s="88">
        <v>24.439</v>
      </c>
      <c r="M149" s="89" t="s">
        <v>240</v>
      </c>
    </row>
    <row r="150" spans="2:13" x14ac:dyDescent="0.25">
      <c r="B150" s="87" t="s">
        <v>261</v>
      </c>
      <c r="C150" s="90">
        <v>15.428000000000001</v>
      </c>
      <c r="D150" s="90">
        <v>19.436</v>
      </c>
      <c r="E150" s="90">
        <v>16.648</v>
      </c>
      <c r="F150" s="90">
        <v>15.618</v>
      </c>
      <c r="G150" s="90">
        <v>15.644</v>
      </c>
      <c r="H150" s="90">
        <v>16.454000000000001</v>
      </c>
      <c r="I150" s="90">
        <v>17.178999999999998</v>
      </c>
      <c r="J150" s="90">
        <v>18.751000000000001</v>
      </c>
      <c r="K150" s="90">
        <v>18.812000000000001</v>
      </c>
      <c r="L150" s="90">
        <v>18.242000000000001</v>
      </c>
      <c r="M150" s="91" t="s">
        <v>240</v>
      </c>
    </row>
    <row r="151" spans="2:13" x14ac:dyDescent="0.25">
      <c r="B151" s="87" t="s">
        <v>262</v>
      </c>
      <c r="C151" s="88">
        <v>20.302</v>
      </c>
      <c r="D151" s="88">
        <v>18.224</v>
      </c>
      <c r="E151" s="88">
        <v>16.254000000000001</v>
      </c>
      <c r="F151" s="88">
        <v>14.327</v>
      </c>
      <c r="G151" s="88">
        <v>15.635999999999999</v>
      </c>
      <c r="H151" s="88">
        <v>15.944000000000001</v>
      </c>
      <c r="I151" s="88">
        <v>14.959</v>
      </c>
      <c r="J151" s="88">
        <v>17.016999999999999</v>
      </c>
      <c r="K151" s="88">
        <v>16.808</v>
      </c>
      <c r="L151" s="88">
        <v>17.137</v>
      </c>
      <c r="M151" s="89" t="s">
        <v>240</v>
      </c>
    </row>
    <row r="152" spans="2:13" x14ac:dyDescent="0.25">
      <c r="B152" s="87" t="s">
        <v>263</v>
      </c>
      <c r="C152" s="90">
        <v>13.837</v>
      </c>
      <c r="D152" s="90">
        <v>19.268999999999998</v>
      </c>
      <c r="E152" s="90">
        <v>17.911000000000001</v>
      </c>
      <c r="F152" s="90">
        <v>17.821000000000002</v>
      </c>
      <c r="G152" s="90">
        <v>18.907</v>
      </c>
      <c r="H152" s="90">
        <v>22.626999999999999</v>
      </c>
      <c r="I152" s="90">
        <v>23.154</v>
      </c>
      <c r="J152" s="90">
        <v>21.777000000000001</v>
      </c>
      <c r="K152" s="90">
        <v>23.695</v>
      </c>
      <c r="L152" s="90">
        <v>28.164999999999999</v>
      </c>
      <c r="M152" s="91" t="s">
        <v>240</v>
      </c>
    </row>
    <row r="153" spans="2:13" x14ac:dyDescent="0.25">
      <c r="B153" s="87" t="s">
        <v>264</v>
      </c>
      <c r="C153" s="88">
        <v>20.268999999999998</v>
      </c>
      <c r="D153" s="88">
        <v>17.800999999999998</v>
      </c>
      <c r="E153" s="88">
        <v>15.868</v>
      </c>
      <c r="F153" s="88">
        <v>16.38</v>
      </c>
      <c r="G153" s="88">
        <v>16.158000000000001</v>
      </c>
      <c r="H153" s="88">
        <v>15.443</v>
      </c>
      <c r="I153" s="88">
        <v>14.645</v>
      </c>
      <c r="J153" s="88">
        <v>15.441000000000001</v>
      </c>
      <c r="K153" s="88">
        <v>16.536999999999999</v>
      </c>
      <c r="L153" s="88">
        <v>15.358000000000001</v>
      </c>
      <c r="M153" s="89" t="s">
        <v>240</v>
      </c>
    </row>
    <row r="154" spans="2:13" x14ac:dyDescent="0.25">
      <c r="B154" s="87" t="s">
        <v>265</v>
      </c>
      <c r="C154" s="90">
        <v>19.513000000000002</v>
      </c>
      <c r="D154" s="90">
        <v>15.641999999999999</v>
      </c>
      <c r="E154" s="90">
        <v>14.077</v>
      </c>
      <c r="F154" s="90">
        <v>14.680999999999999</v>
      </c>
      <c r="G154" s="90">
        <v>14.593</v>
      </c>
      <c r="H154" s="90">
        <v>13.34</v>
      </c>
      <c r="I154" s="90">
        <v>13.535</v>
      </c>
      <c r="J154" s="90">
        <v>14.41</v>
      </c>
      <c r="K154" s="90">
        <v>15.117000000000001</v>
      </c>
      <c r="L154" s="90">
        <v>14.021000000000001</v>
      </c>
      <c r="M154" s="91" t="s">
        <v>240</v>
      </c>
    </row>
    <row r="155" spans="2:13" x14ac:dyDescent="0.25">
      <c r="B155" s="87" t="s">
        <v>266</v>
      </c>
      <c r="C155" s="88">
        <v>35.322000000000003</v>
      </c>
      <c r="D155" s="88">
        <v>36.156999999999996</v>
      </c>
      <c r="E155" s="88">
        <v>35.158999999999999</v>
      </c>
      <c r="F155" s="88">
        <v>39.935000000000002</v>
      </c>
      <c r="G155" s="88">
        <v>33.927999999999997</v>
      </c>
      <c r="H155" s="88">
        <v>31.972000000000001</v>
      </c>
      <c r="I155" s="88">
        <v>30.651</v>
      </c>
      <c r="J155" s="88">
        <v>31.297999999999998</v>
      </c>
      <c r="K155" s="88">
        <v>32.905999999999999</v>
      </c>
      <c r="L155" s="88">
        <v>29.5</v>
      </c>
      <c r="M155" s="89" t="s">
        <v>240</v>
      </c>
    </row>
    <row r="156" spans="2:13" x14ac:dyDescent="0.25">
      <c r="B156" s="87" t="s">
        <v>267</v>
      </c>
      <c r="C156" s="90">
        <v>23.923999999999999</v>
      </c>
      <c r="D156" s="90">
        <v>22.882999999999999</v>
      </c>
      <c r="E156" s="90">
        <v>22.48</v>
      </c>
      <c r="F156" s="90">
        <v>23.881</v>
      </c>
      <c r="G156" s="90">
        <v>22.288</v>
      </c>
      <c r="H156" s="90">
        <v>22.838000000000001</v>
      </c>
      <c r="I156" s="90">
        <v>23.739000000000001</v>
      </c>
      <c r="J156" s="90">
        <v>22.61</v>
      </c>
      <c r="K156" s="90">
        <v>23.596</v>
      </c>
      <c r="L156" s="90">
        <v>24.222999999999999</v>
      </c>
      <c r="M156" s="91" t="s">
        <v>240</v>
      </c>
    </row>
  </sheetData>
  <mergeCells count="7">
    <mergeCell ref="I10:L10"/>
    <mergeCell ref="B2:E2"/>
    <mergeCell ref="B4:E4"/>
    <mergeCell ref="B6:E6"/>
    <mergeCell ref="A10:C10"/>
    <mergeCell ref="D10:F10"/>
    <mergeCell ref="G10:H10"/>
  </mergeCells>
  <conditionalFormatting sqref="A12:M12">
    <cfRule type="colorScale" priority="1">
      <colorScale>
        <cfvo type="num" val="1"/>
        <cfvo type="num" val="2"/>
        <color rgb="FF92D050"/>
        <color theme="9" tint="-0.249977111117893"/>
      </colorScale>
    </cfRule>
    <cfRule type="colorScale" priority="2">
      <colorScale>
        <cfvo type="num" val="1"/>
        <cfvo type="num" val="2"/>
        <color rgb="FF92D050"/>
        <color theme="9" tint="0.39997558519241921"/>
      </colorScale>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f9db799-adcd-4dfa-81a9-283eadd0ef74" xsi:nil="true"/>
    <lcf76f155ced4ddcb4097134ff3c332f xmlns="4a423dda-7b22-44c6-8e24-3044ff96c6b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559DE67B339F49A9B7355061AA9718" ma:contentTypeVersion="15" ma:contentTypeDescription="Create a new document." ma:contentTypeScope="" ma:versionID="5e2af187b4b6f95e8f2d546a9f8e4693">
  <xsd:schema xmlns:xsd="http://www.w3.org/2001/XMLSchema" xmlns:xs="http://www.w3.org/2001/XMLSchema" xmlns:p="http://schemas.microsoft.com/office/2006/metadata/properties" xmlns:ns2="4a423dda-7b22-44c6-8e24-3044ff96c6b7" xmlns:ns3="cf9db799-adcd-4dfa-81a9-283eadd0ef74" targetNamespace="http://schemas.microsoft.com/office/2006/metadata/properties" ma:root="true" ma:fieldsID="37aed816974adca95d7102eaed1f0afd" ns2:_="" ns3:_="">
    <xsd:import namespace="4a423dda-7b22-44c6-8e24-3044ff96c6b7"/>
    <xsd:import namespace="cf9db799-adcd-4dfa-81a9-283eadd0ef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423dda-7b22-44c6-8e24-3044ff96c6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f9db799-adcd-4dfa-81a9-283eadd0ef7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8f61ef-b579-4076-bd2a-4fc213b561fd}" ma:internalName="TaxCatchAll" ma:showField="CatchAllData" ma:web="cf9db799-adcd-4dfa-81a9-283eadd0ef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000A2F-1362-4FE5-A0D9-29F47A2F5EF8}">
  <ds:schemaRefs>
    <ds:schemaRef ds:uri="4a423dda-7b22-44c6-8e24-3044ff96c6b7"/>
    <ds:schemaRef ds:uri="http://purl.org/dc/term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cf9db799-adcd-4dfa-81a9-283eadd0ef74"/>
  </ds:schemaRefs>
</ds:datastoreItem>
</file>

<file path=customXml/itemProps2.xml><?xml version="1.0" encoding="utf-8"?>
<ds:datastoreItem xmlns:ds="http://schemas.openxmlformats.org/officeDocument/2006/customXml" ds:itemID="{D2A5F106-8A7F-40EA-8034-C18A6B6D84D2}">
  <ds:schemaRefs>
    <ds:schemaRef ds:uri="http://schemas.microsoft.com/sharepoint/v3/contenttype/forms"/>
  </ds:schemaRefs>
</ds:datastoreItem>
</file>

<file path=customXml/itemProps3.xml><?xml version="1.0" encoding="utf-8"?>
<ds:datastoreItem xmlns:ds="http://schemas.openxmlformats.org/officeDocument/2006/customXml" ds:itemID="{835CCEF0-723C-4D75-AFF7-B778E6EF12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423dda-7b22-44c6-8e24-3044ff96c6b7"/>
    <ds:schemaRef ds:uri="cf9db799-adcd-4dfa-81a9-283eadd0ef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Cover page</vt:lpstr>
      <vt:lpstr>Indicator dashboard</vt:lpstr>
      <vt:lpstr>SU1</vt:lpstr>
      <vt:lpstr>SU2</vt:lpstr>
      <vt:lpstr>SU3</vt:lpstr>
      <vt:lpstr>SU4</vt:lpstr>
      <vt:lpstr>SU5</vt:lpstr>
      <vt:lpstr>ME1</vt:lpstr>
      <vt:lpstr>ME2</vt:lpstr>
      <vt:lpstr>ME3</vt:lpstr>
      <vt:lpstr>ME4</vt:lpstr>
      <vt:lpstr>ME5</vt:lpstr>
      <vt:lpstr>ME6</vt:lpstr>
      <vt:lpstr>P1</vt:lpstr>
      <vt:lpstr>P2</vt:lpstr>
      <vt:lpstr>P3</vt:lpstr>
      <vt:lpstr>P4</vt:lpstr>
      <vt:lpstr>E1</vt:lpstr>
      <vt:lpstr>E2</vt:lpstr>
      <vt:lpstr>E3</vt:lpstr>
      <vt:lpstr>S1</vt:lpstr>
      <vt:lpstr>S2</vt:lpstr>
      <vt:lpstr>S3</vt:lpstr>
      <vt:lpstr>RACER</vt:lpstr>
      <vt:lpstr>Indicator list (all)</vt:lpstr>
      <vt:lpstr>Supp1_CRM prod.</vt:lpstr>
      <vt:lpstr>Supp2_CRM prod. 2</vt:lpstr>
      <vt:lpstr>RACER!_ftnref1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Nuss</dc:creator>
  <cp:lastModifiedBy>Philip Nuss2</cp:lastModifiedBy>
  <cp:revision/>
  <dcterms:created xsi:type="dcterms:W3CDTF">2022-05-17T06:26:53Z</dcterms:created>
  <dcterms:modified xsi:type="dcterms:W3CDTF">2022-11-22T14:15:29Z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0x0101000F559DE67B339F49A9B7355061AA9718</vt:lpwstr>
  </property>
  <property fmtid="{D5CDD505-2E9C-101B-9397-08002B2CF9AE}" pid="3" name="MediaServiceImageTags">
    <vt:lpwstr/>
  </property>
</Properties>
</file>